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tabRatio="719" activeTab="0"/>
  </bookViews>
  <sheets>
    <sheet name="7 Day Form" sheetId="1" r:id="rId1"/>
    <sheet name="10 Day Form" sheetId="2" r:id="rId2"/>
    <sheet name="Page 2 Travel Advances Only" sheetId="3" r:id="rId3"/>
    <sheet name="Washington Example" sheetId="4" r:id="rId4"/>
    <sheet name="Your Calculations" sheetId="5" r:id="rId5"/>
    <sheet name="Background Data" sheetId="6" r:id="rId6"/>
    <sheet name="Travel Decision Tree" sheetId="7" r:id="rId7"/>
  </sheets>
  <externalReferences>
    <externalReference r:id="rId10"/>
    <externalReference r:id="rId11"/>
  </externalReferences>
  <definedNames/>
  <calcPr fullCalcOnLoad="1"/>
</workbook>
</file>

<file path=xl/comments1.xml><?xml version="1.0" encoding="utf-8"?>
<comments xmlns="http://schemas.openxmlformats.org/spreadsheetml/2006/main">
  <authors>
    <author>Peters</author>
  </authors>
  <commentList>
    <comment ref="C30" authorId="0">
      <text>
        <r>
          <rPr>
            <b/>
            <u val="single"/>
            <sz val="9"/>
            <rFont val="Tahoma"/>
            <family val="2"/>
          </rPr>
          <t>Accounts Payable:</t>
        </r>
        <r>
          <rPr>
            <b/>
            <sz val="9"/>
            <rFont val="Tahoma"/>
            <family val="2"/>
          </rPr>
          <t xml:space="preserve">
This amount reflects the Federal rate for reimbursement as of 7/1/2018.  Consult Accounts Payable before changing this amount.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Peters</author>
  </authors>
  <commentList>
    <comment ref="C31" authorId="0">
      <text>
        <r>
          <rPr>
            <b/>
            <u val="single"/>
            <sz val="9"/>
            <rFont val="Tahoma"/>
            <family val="2"/>
          </rPr>
          <t>Accounts Payable:</t>
        </r>
        <r>
          <rPr>
            <b/>
            <sz val="9"/>
            <rFont val="Tahoma"/>
            <family val="2"/>
          </rPr>
          <t xml:space="preserve">
This amount reflects the Federal rate for reimbursement as of 7/1/2018.  Consult Accounts Payable before changing this amount.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<sst xmlns="http://schemas.openxmlformats.org/spreadsheetml/2006/main" count="229" uniqueCount="137">
  <si>
    <t>Name of Traveler =</t>
  </si>
  <si>
    <t>Wesleyan ID of Traveler =</t>
  </si>
  <si>
    <t>Address or Department =</t>
  </si>
  <si>
    <t>Destination/Purpose =</t>
  </si>
  <si>
    <t>Departure Date =</t>
  </si>
  <si>
    <t>Return Date =</t>
  </si>
  <si>
    <t>Types of Expenses (link to policy)</t>
  </si>
  <si>
    <t>Day 1</t>
  </si>
  <si>
    <t>Day 2</t>
  </si>
  <si>
    <t>Day 3</t>
  </si>
  <si>
    <t>Day 4</t>
  </si>
  <si>
    <t>Day 5</t>
  </si>
  <si>
    <t>Day 6</t>
  </si>
  <si>
    <t>Day 7</t>
  </si>
  <si>
    <t>Total</t>
  </si>
  <si>
    <t>Explain Items/Business Purpose</t>
  </si>
  <si>
    <t>Breakfast</t>
  </si>
  <si>
    <t>Lunch</t>
  </si>
  <si>
    <t>Dinner</t>
  </si>
  <si>
    <t>Lodging</t>
  </si>
  <si>
    <t>Taxi or Limo</t>
  </si>
  <si>
    <t>Personal Mileage Miles @ =</t>
  </si>
  <si>
    <t>Other</t>
  </si>
  <si>
    <t>Total Expenses</t>
  </si>
  <si>
    <t>Less Travel Advance</t>
  </si>
  <si>
    <t>Amount Due University (1)</t>
  </si>
  <si>
    <t>*If a Travel Advance was used for this trip please complete Page 2 and do not attach to Voucher Smart Doc</t>
  </si>
  <si>
    <t>TRAVEL ADVANCES ONLY</t>
  </si>
  <si>
    <t>(1) Please attach a check made payable to Wesleyan and send to Tami Sabo in Finance along with receipts attached to page 1 and 2 of this form.</t>
  </si>
  <si>
    <t>(2) Attach receipts to page 1 and 2 of this form and submit to Tami Sabo in Finance.  Forms and receipts can be submitted electronically to tsabo@wesleyan.edu.</t>
  </si>
  <si>
    <t>Smartkey</t>
  </si>
  <si>
    <t>(10 Digits)</t>
  </si>
  <si>
    <t>Account</t>
  </si>
  <si>
    <t>(5 Digits)</t>
  </si>
  <si>
    <t>Amount</t>
  </si>
  <si>
    <t>Advance #</t>
  </si>
  <si>
    <t>Amount Due Traveler (2)</t>
  </si>
  <si>
    <t>Alcohol</t>
  </si>
  <si>
    <t>Airfare</t>
  </si>
  <si>
    <t>Rail</t>
  </si>
  <si>
    <t>Total Other Transportation</t>
  </si>
  <si>
    <t>Telephone/Internet</t>
  </si>
  <si>
    <t>Conference Fee</t>
  </si>
  <si>
    <t>Enter Date</t>
  </si>
  <si>
    <t>8453x</t>
  </si>
  <si>
    <t>8452x</t>
  </si>
  <si>
    <t>84505/84506</t>
  </si>
  <si>
    <t>84509/84510</t>
  </si>
  <si>
    <t xml:space="preserve">Subtotal Meals </t>
  </si>
  <si>
    <r>
      <rPr>
        <b/>
        <sz val="14"/>
        <color indexed="8"/>
        <rFont val="Arial"/>
        <family val="2"/>
      </rPr>
      <t xml:space="preserve">Total </t>
    </r>
    <r>
      <rPr>
        <b/>
        <sz val="14"/>
        <color indexed="10"/>
        <rFont val="Arial"/>
        <family val="2"/>
      </rPr>
      <t>(not to exceed $75/day Domestic, $100/day International)</t>
    </r>
  </si>
  <si>
    <t xml:space="preserve">84502/3/4 </t>
  </si>
  <si>
    <t>Parking and other transportation expenses</t>
  </si>
  <si>
    <t>Day 8</t>
  </si>
  <si>
    <t>Day 9</t>
  </si>
  <si>
    <t>Day 10</t>
  </si>
  <si>
    <t>**</t>
  </si>
  <si>
    <t>Signature of Traveler**</t>
  </si>
  <si>
    <t xml:space="preserve">Traveler approval is required to confirm the validity of the expenses.  However, this approval is most often documented in WFS via the workflow submission and approval path.    </t>
  </si>
  <si>
    <t>Written signature of the Traveler is only required if approval is not reflected in WFS workflow or given by some other means such as email or signature on receipts.</t>
  </si>
  <si>
    <t>Input accounting information on the Voucher SmartDoc (Except for Travel Advances*)  Expense reports should be submitted within 30 business days from the date of travel return.</t>
  </si>
  <si>
    <t>Account(s)</t>
  </si>
  <si>
    <t>Car Rental</t>
  </si>
  <si>
    <t>Traveling one-way from Wesleyan to downtown Washington, DC</t>
  </si>
  <si>
    <t>Distances</t>
  </si>
  <si>
    <t>% carbon savings from air travel</t>
  </si>
  <si>
    <t>lb CO2e</t>
  </si>
  <si>
    <t>Equivalent gallons of gas</t>
  </si>
  <si>
    <t>Number of trees needed to plant to offset</t>
  </si>
  <si>
    <t>Travel Time (approx.)</t>
  </si>
  <si>
    <t>Airplane (coach)  + car to Bradley airport + car from Dulles</t>
  </si>
  <si>
    <t>Air: 325 miles x2
Car: 33 miles to Bradley x2 
+ 28 miles from Dulles x2</t>
  </si>
  <si>
    <t>N/A</t>
  </si>
  <si>
    <t>6 hours</t>
  </si>
  <si>
    <t>car (25 mpg)</t>
  </si>
  <si>
    <t>Car: 325 miles x2</t>
  </si>
  <si>
    <t>7 hours</t>
  </si>
  <si>
    <t>car (50 mpg)</t>
  </si>
  <si>
    <t>Amtrak (coach) + car to New Haven Train Station</t>
  </si>
  <si>
    <t>Train: 300 miles x2
Car: 28 miles x2 to New Haven</t>
  </si>
  <si>
    <t>bus + car to New Haven</t>
  </si>
  <si>
    <t>Calculate Your Travel-Related Carbon Footprint</t>
  </si>
  <si>
    <t>Starting Location</t>
  </si>
  <si>
    <t>Ending Location</t>
  </si>
  <si>
    <t xml:space="preserve">Airplane </t>
  </si>
  <si>
    <t>Travel Mode</t>
  </si>
  <si>
    <t>Details</t>
  </si>
  <si>
    <t>Distance from Airport to Airport (miles)</t>
  </si>
  <si>
    <t>Distance from Starting Location to Airport (miles)</t>
  </si>
  <si>
    <t>Distance from Airport to Ending Location (miles)</t>
  </si>
  <si>
    <t>% carbon savings</t>
  </si>
  <si>
    <t>Gallon of gas equivalent</t>
  </si>
  <si>
    <t>Number of trees to plant to offset</t>
  </si>
  <si>
    <t>Coach + car</t>
  </si>
  <si>
    <t>Airplane (coach)</t>
  </si>
  <si>
    <t>Car (25 mpg)</t>
  </si>
  <si>
    <t xml:space="preserve">Train/Bus </t>
  </si>
  <si>
    <t>Distance from Station to Station (miles)</t>
  </si>
  <si>
    <t>Distance from Starting Location to Station (miles)</t>
  </si>
  <si>
    <t>Distance from Station to Ending Location (miles)</t>
  </si>
  <si>
    <t>Train + car</t>
  </si>
  <si>
    <t>Amtrak (coach)</t>
  </si>
  <si>
    <t>Bus + car</t>
  </si>
  <si>
    <t>Bus (coach)</t>
  </si>
  <si>
    <t>Car</t>
  </si>
  <si>
    <t>Distance from Starting Location to Ending Location (miles)</t>
  </si>
  <si>
    <t>Car (50 mpg)</t>
  </si>
  <si>
    <t>Source</t>
  </si>
  <si>
    <t>Unit</t>
  </si>
  <si>
    <t>kg CO2e (includes CO2, methane, and other GHGs)</t>
  </si>
  <si>
    <t>airplane (first class, mean of long/short flights)</t>
  </si>
  <si>
    <t>per passenger mile</t>
  </si>
  <si>
    <t>airplane (coach, mean of long/ short flights)</t>
  </si>
  <si>
    <t>per mile</t>
  </si>
  <si>
    <t xml:space="preserve">bus </t>
  </si>
  <si>
    <r>
      <t xml:space="preserve">Values sourced from Kalmus, P. (2017). </t>
    </r>
    <r>
      <rPr>
        <sz val="11"/>
        <color theme="1"/>
        <rFont val="Calibri"/>
        <family val="2"/>
      </rPr>
      <t>Being the Change: Live Well and Spark a Climate Revolution.</t>
    </r>
    <r>
      <rPr>
        <i/>
        <sz val="11"/>
        <color indexed="8"/>
        <rFont val="Calibri"/>
        <family val="2"/>
      </rPr>
      <t xml:space="preserve"> Gabriola Island, British Columbia, Canada: New Society Publishers.</t>
    </r>
  </si>
  <si>
    <t>Equivalencies</t>
  </si>
  <si>
    <t>Value</t>
  </si>
  <si>
    <t>Gallons of gasoline</t>
  </si>
  <si>
    <t>per lb CO2e</t>
  </si>
  <si>
    <t>Equivalencies sourced from EPA's Greenhouse Gas Equivalencies Calculator, https://www.epa.gov/energy/greenhouse-gas-equivalencies-calculator</t>
  </si>
  <si>
    <t>Could you attend without being physically present?</t>
  </si>
  <si>
    <t>Consider the following:</t>
  </si>
  <si>
    <t>No</t>
  </si>
  <si>
    <t>Yes</t>
  </si>
  <si>
    <t>Why are you attending?</t>
  </si>
  <si>
    <t>Are there other ways of exchanging this information?</t>
  </si>
  <si>
    <t>Could you live stream the event?</t>
  </si>
  <si>
    <t>Do you need institutional support to participate virtually?</t>
  </si>
  <si>
    <t>Is your destination 
within 350 miles?</t>
  </si>
  <si>
    <t>Factor the time and cost needed to go to and from the airport as well as the flight itself - flying is not often much faster or cheaper.</t>
  </si>
  <si>
    <t>Use the travel footprint calculator to calculate your carbon footprint using different travel modes.</t>
  </si>
  <si>
    <t>Is your destination 
over 350 miles?</t>
  </si>
  <si>
    <t>Flying is often the only practical option for long distance travel.</t>
  </si>
  <si>
    <t>Could you combine this trip with other work-related activities to maximize the trip's benefit?</t>
  </si>
  <si>
    <t>Is this trip worth the impact on the climate and time away?</t>
  </si>
  <si>
    <t>2018/19 Wesleyan University Travel Expense Report</t>
  </si>
  <si>
    <t>Fiscal Year = 2018/19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</si>
</sst>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&quot;$&quot;#,##0.000"/>
    <numFmt numFmtId="167" formatCode="0.000"/>
    <numFmt numFmtId="168" formatCode="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22"/>
      <color indexed="8"/>
      <name val="Arial"/>
      <family val="2"/>
    </font>
    <font>
      <sz val="20"/>
      <color indexed="8"/>
      <name val="Arial"/>
      <family val="2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u val="single"/>
      <sz val="9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6"/>
      <color indexed="8"/>
      <name val="Arial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6"/>
      <color theme="1"/>
      <name val="Arial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rgb="FFFF0000"/>
      <name val="Arial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i/>
      <sz val="11"/>
      <color theme="1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-0.499969989061355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>
        <color theme="8"/>
      </top>
      <bottom/>
    </border>
    <border>
      <left/>
      <right style="thin"/>
      <top style="thin">
        <color theme="8"/>
      </top>
      <bottom/>
    </border>
    <border>
      <left/>
      <right/>
      <top style="double"/>
      <bottom/>
    </border>
    <border>
      <left style="thin"/>
      <right style="thin"/>
      <top/>
      <bottom style="thin"/>
    </border>
    <border>
      <left/>
      <right/>
      <top/>
      <bottom style="thick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>
        <color theme="8"/>
      </top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0" xfId="53" applyFont="1" applyBorder="1" applyAlignment="1" applyProtection="1">
      <alignment/>
      <protection/>
    </xf>
    <xf numFmtId="0" fontId="6" fillId="0" borderId="0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164" fontId="6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6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6" fillId="33" borderId="16" xfId="0" applyFont="1" applyFill="1" applyBorder="1" applyAlignment="1" applyProtection="1">
      <alignment/>
      <protection locked="0"/>
    </xf>
    <xf numFmtId="0" fontId="46" fillId="33" borderId="17" xfId="0" applyFont="1" applyFill="1" applyBorder="1" applyAlignment="1" applyProtection="1">
      <alignment/>
      <protection locked="0"/>
    </xf>
    <xf numFmtId="44" fontId="46" fillId="33" borderId="18" xfId="44" applyFont="1" applyFill="1" applyBorder="1" applyAlignment="1" applyProtection="1">
      <alignment/>
      <protection locked="0"/>
    </xf>
    <xf numFmtId="0" fontId="46" fillId="33" borderId="19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/>
      <protection locked="0"/>
    </xf>
    <xf numFmtId="44" fontId="46" fillId="33" borderId="20" xfId="44" applyFont="1" applyFill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44" fontId="0" fillId="0" borderId="23" xfId="44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4" fontId="0" fillId="0" borderId="20" xfId="44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44" fontId="0" fillId="0" borderId="23" xfId="44" applyFont="1" applyBorder="1" applyAlignment="1" applyProtection="1">
      <alignment/>
      <protection/>
    </xf>
    <xf numFmtId="0" fontId="61" fillId="0" borderId="0" xfId="0" applyFont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4" fontId="0" fillId="0" borderId="20" xfId="44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44" fontId="0" fillId="0" borderId="26" xfId="44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0" fontId="5" fillId="34" borderId="27" xfId="0" applyFont="1" applyFill="1" applyBorder="1" applyAlignment="1">
      <alignment horizontal="left"/>
    </xf>
    <xf numFmtId="0" fontId="5" fillId="34" borderId="27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166" fontId="6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right"/>
    </xf>
    <xf numFmtId="0" fontId="6" fillId="0" borderId="29" xfId="0" applyFont="1" applyBorder="1" applyAlignment="1">
      <alignment/>
    </xf>
    <xf numFmtId="0" fontId="63" fillId="0" borderId="14" xfId="0" applyFont="1" applyBorder="1" applyAlignment="1">
      <alignment/>
    </xf>
    <xf numFmtId="0" fontId="15" fillId="0" borderId="0" xfId="0" applyFont="1" applyBorder="1" applyAlignment="1">
      <alignment horizontal="right" wrapText="1"/>
    </xf>
    <xf numFmtId="0" fontId="15" fillId="0" borderId="0" xfId="0" applyFont="1" applyBorder="1" applyAlignment="1">
      <alignment wrapText="1"/>
    </xf>
    <xf numFmtId="164" fontId="6" fillId="0" borderId="12" xfId="0" applyNumberFormat="1" applyFont="1" applyBorder="1" applyAlignment="1" applyProtection="1">
      <alignment/>
      <protection locked="0"/>
    </xf>
    <xf numFmtId="166" fontId="6" fillId="0" borderId="12" xfId="0" applyNumberFormat="1" applyFont="1" applyBorder="1" applyAlignment="1" applyProtection="1">
      <alignment/>
      <protection/>
    </xf>
    <xf numFmtId="164" fontId="6" fillId="0" borderId="12" xfId="0" applyNumberFormat="1" applyFont="1" applyBorder="1" applyAlignment="1" applyProtection="1">
      <alignment/>
      <protection/>
    </xf>
    <xf numFmtId="164" fontId="15" fillId="0" borderId="12" xfId="0" applyNumberFormat="1" applyFont="1" applyBorder="1" applyAlignment="1" applyProtection="1">
      <alignment/>
      <protection/>
    </xf>
    <xf numFmtId="164" fontId="6" fillId="0" borderId="30" xfId="0" applyNumberFormat="1" applyFont="1" applyBorder="1" applyAlignment="1" applyProtection="1">
      <alignment/>
      <protection/>
    </xf>
    <xf numFmtId="164" fontId="15" fillId="0" borderId="11" xfId="0" applyNumberFormat="1" applyFont="1" applyBorder="1" applyAlignment="1" applyProtection="1">
      <alignment/>
      <protection/>
    </xf>
    <xf numFmtId="14" fontId="6" fillId="35" borderId="22" xfId="0" applyNumberFormat="1" applyFont="1" applyFill="1" applyBorder="1" applyAlignment="1" applyProtection="1">
      <alignment/>
      <protection locked="0"/>
    </xf>
    <xf numFmtId="164" fontId="6" fillId="35" borderId="30" xfId="0" applyNumberFormat="1" applyFont="1" applyFill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164" fontId="6" fillId="0" borderId="11" xfId="0" applyNumberFormat="1" applyFont="1" applyBorder="1" applyAlignment="1">
      <alignment/>
    </xf>
    <xf numFmtId="0" fontId="0" fillId="0" borderId="31" xfId="0" applyBorder="1" applyAlignment="1">
      <alignment/>
    </xf>
    <xf numFmtId="164" fontId="6" fillId="35" borderId="22" xfId="0" applyNumberFormat="1" applyFont="1" applyFill="1" applyBorder="1" applyAlignment="1" applyProtection="1">
      <alignment/>
      <protection locked="0"/>
    </xf>
    <xf numFmtId="0" fontId="6" fillId="0" borderId="22" xfId="0" applyFont="1" applyBorder="1" applyAlignment="1">
      <alignment/>
    </xf>
    <xf numFmtId="164" fontId="6" fillId="0" borderId="22" xfId="0" applyNumberFormat="1" applyFont="1" applyBorder="1" applyAlignment="1" applyProtection="1">
      <alignment/>
      <protection locked="0"/>
    </xf>
    <xf numFmtId="43" fontId="6" fillId="35" borderId="22" xfId="42" applyNumberFormat="1" applyFont="1" applyFill="1" applyBorder="1" applyAlignment="1" applyProtection="1">
      <alignment/>
      <protection locked="0"/>
    </xf>
    <xf numFmtId="164" fontId="15" fillId="0" borderId="32" xfId="0" applyNumberFormat="1" applyFont="1" applyBorder="1" applyAlignment="1" applyProtection="1">
      <alignment/>
      <protection/>
    </xf>
    <xf numFmtId="0" fontId="6" fillId="0" borderId="22" xfId="0" applyFont="1" applyBorder="1" applyAlignment="1" applyProtection="1">
      <alignment/>
      <protection locked="0"/>
    </xf>
    <xf numFmtId="164" fontId="6" fillId="0" borderId="22" xfId="0" applyNumberFormat="1" applyFont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 locked="0"/>
    </xf>
    <xf numFmtId="165" fontId="6" fillId="0" borderId="22" xfId="42" applyNumberFormat="1" applyFont="1" applyBorder="1" applyAlignment="1" applyProtection="1">
      <alignment/>
      <protection/>
    </xf>
    <xf numFmtId="14" fontId="6" fillId="35" borderId="33" xfId="0" applyNumberFormat="1" applyFont="1" applyFill="1" applyBorder="1" applyAlignment="1" applyProtection="1">
      <alignment/>
      <protection locked="0"/>
    </xf>
    <xf numFmtId="0" fontId="15" fillId="0" borderId="30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6" fillId="0" borderId="34" xfId="0" applyFont="1" applyBorder="1" applyAlignment="1">
      <alignment horizontal="left"/>
    </xf>
    <xf numFmtId="0" fontId="12" fillId="0" borderId="35" xfId="0" applyFont="1" applyBorder="1" applyAlignment="1" applyProtection="1">
      <alignment/>
      <protection locked="0"/>
    </xf>
    <xf numFmtId="0" fontId="12" fillId="0" borderId="35" xfId="0" applyFont="1" applyBorder="1" applyAlignment="1" applyProtection="1">
      <alignment horizontal="left"/>
      <protection locked="0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34" borderId="36" xfId="0" applyFont="1" applyFill="1" applyBorder="1" applyAlignment="1">
      <alignment horizontal="left"/>
    </xf>
    <xf numFmtId="14" fontId="12" fillId="0" borderId="35" xfId="0" applyNumberFormat="1" applyFont="1" applyBorder="1" applyAlignment="1" applyProtection="1">
      <alignment horizontal="left"/>
      <protection locked="0"/>
    </xf>
    <xf numFmtId="14" fontId="13" fillId="0" borderId="35" xfId="0" applyNumberFormat="1" applyFont="1" applyBorder="1" applyAlignment="1" applyProtection="1">
      <alignment horizontal="left"/>
      <protection locked="0"/>
    </xf>
    <xf numFmtId="0" fontId="58" fillId="0" borderId="22" xfId="0" applyFont="1" applyBorder="1" applyAlignment="1">
      <alignment vertical="center" wrapText="1"/>
    </xf>
    <xf numFmtId="0" fontId="58" fillId="0" borderId="22" xfId="0" applyFont="1" applyBorder="1" applyAlignment="1">
      <alignment vertical="center"/>
    </xf>
    <xf numFmtId="0" fontId="58" fillId="36" borderId="22" xfId="0" applyFont="1" applyFill="1" applyBorder="1" applyAlignment="1">
      <alignment vertical="center" wrapText="1"/>
    </xf>
    <xf numFmtId="0" fontId="58" fillId="37" borderId="22" xfId="0" applyFont="1" applyFill="1" applyBorder="1" applyAlignment="1">
      <alignment vertical="center"/>
    </xf>
    <xf numFmtId="0" fontId="58" fillId="4" borderId="22" xfId="0" applyFont="1" applyFill="1" applyBorder="1" applyAlignment="1">
      <alignment vertical="center" wrapText="1"/>
    </xf>
    <xf numFmtId="0" fontId="58" fillId="2" borderId="22" xfId="0" applyFont="1" applyFill="1" applyBorder="1" applyAlignment="1">
      <alignment vertical="center" wrapText="1"/>
    </xf>
    <xf numFmtId="0" fontId="58" fillId="5" borderId="22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167" fontId="0" fillId="36" borderId="22" xfId="0" applyNumberFormat="1" applyFill="1" applyBorder="1" applyAlignment="1">
      <alignment horizontal="center" vertical="center"/>
    </xf>
    <xf numFmtId="167" fontId="0" fillId="37" borderId="22" xfId="0" applyNumberFormat="1" applyFill="1" applyBorder="1" applyAlignment="1">
      <alignment vertical="center"/>
    </xf>
    <xf numFmtId="168" fontId="0" fillId="4" borderId="22" xfId="0" applyNumberFormat="1" applyFill="1" applyBorder="1" applyAlignment="1">
      <alignment vertical="center"/>
    </xf>
    <xf numFmtId="168" fontId="0" fillId="2" borderId="22" xfId="0" applyNumberFormat="1" applyFill="1" applyBorder="1" applyAlignment="1">
      <alignment vertical="center"/>
    </xf>
    <xf numFmtId="168" fontId="0" fillId="5" borderId="22" xfId="0" applyNumberFormat="1" applyFill="1" applyBorder="1" applyAlignment="1">
      <alignment vertical="center"/>
    </xf>
    <xf numFmtId="0" fontId="0" fillId="0" borderId="22" xfId="0" applyBorder="1" applyAlignment="1">
      <alignment vertical="center"/>
    </xf>
    <xf numFmtId="9" fontId="0" fillId="36" borderId="22" xfId="59" applyFont="1" applyFill="1" applyBorder="1" applyAlignment="1">
      <alignment horizontal="center" vertical="center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38" borderId="22" xfId="0" applyFont="1" applyFill="1" applyBorder="1" applyAlignment="1">
      <alignment vertical="center" wrapText="1"/>
    </xf>
    <xf numFmtId="0" fontId="58" fillId="39" borderId="22" xfId="0" applyFont="1" applyFill="1" applyBorder="1" applyAlignment="1">
      <alignment vertical="center" wrapText="1"/>
    </xf>
    <xf numFmtId="0" fontId="58" fillId="12" borderId="22" xfId="0" applyFont="1" applyFill="1" applyBorder="1" applyAlignment="1">
      <alignment vertical="center" wrapText="1"/>
    </xf>
    <xf numFmtId="0" fontId="58" fillId="0" borderId="0" xfId="0" applyFont="1" applyAlignment="1">
      <alignment/>
    </xf>
    <xf numFmtId="0" fontId="58" fillId="38" borderId="22" xfId="0" applyFont="1" applyFill="1" applyBorder="1" applyAlignment="1">
      <alignment vertical="center" wrapText="1"/>
    </xf>
    <xf numFmtId="0" fontId="0" fillId="39" borderId="22" xfId="0" applyFill="1" applyBorder="1" applyAlignment="1">
      <alignment vertical="center" wrapText="1"/>
    </xf>
    <xf numFmtId="0" fontId="0" fillId="12" borderId="22" xfId="0" applyFill="1" applyBorder="1" applyAlignment="1">
      <alignment vertical="center" wrapText="1"/>
    </xf>
    <xf numFmtId="168" fontId="0" fillId="37" borderId="22" xfId="0" applyNumberFormat="1" applyFill="1" applyBorder="1" applyAlignment="1">
      <alignment vertical="center"/>
    </xf>
    <xf numFmtId="168" fontId="0" fillId="36" borderId="22" xfId="0" applyNumberFormat="1" applyFill="1" applyBorder="1" applyAlignment="1">
      <alignment horizontal="center" vertical="center"/>
    </xf>
    <xf numFmtId="168" fontId="0" fillId="0" borderId="0" xfId="0" applyNumberFormat="1" applyAlignment="1">
      <alignment/>
    </xf>
    <xf numFmtId="168" fontId="0" fillId="0" borderId="0" xfId="0" applyNumberFormat="1" applyAlignment="1">
      <alignment horizontal="center"/>
    </xf>
    <xf numFmtId="168" fontId="58" fillId="37" borderId="22" xfId="0" applyNumberFormat="1" applyFont="1" applyFill="1" applyBorder="1" applyAlignment="1">
      <alignment vertical="center"/>
    </xf>
    <xf numFmtId="0" fontId="58" fillId="38" borderId="33" xfId="0" applyFont="1" applyFill="1" applyBorder="1" applyAlignment="1">
      <alignment vertical="center" wrapText="1"/>
    </xf>
    <xf numFmtId="0" fontId="0" fillId="39" borderId="33" xfId="0" applyFill="1" applyBorder="1" applyAlignment="1">
      <alignment vertical="center" wrapText="1"/>
    </xf>
    <xf numFmtId="0" fontId="0" fillId="12" borderId="33" xfId="0" applyFill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0" xfId="0" applyFill="1" applyAlignment="1">
      <alignment/>
    </xf>
    <xf numFmtId="0" fontId="0" fillId="40" borderId="33" xfId="0" applyFill="1" applyBorder="1" applyAlignment="1">
      <alignment/>
    </xf>
    <xf numFmtId="0" fontId="0" fillId="40" borderId="37" xfId="0" applyFill="1" applyBorder="1" applyAlignment="1">
      <alignment/>
    </xf>
    <xf numFmtId="0" fontId="0" fillId="40" borderId="38" xfId="0" applyFill="1" applyBorder="1" applyAlignment="1">
      <alignment/>
    </xf>
    <xf numFmtId="0" fontId="0" fillId="40" borderId="12" xfId="0" applyFill="1" applyBorder="1" applyAlignment="1">
      <alignment/>
    </xf>
    <xf numFmtId="0" fontId="0" fillId="40" borderId="10" xfId="0" applyFill="1" applyBorder="1" applyAlignment="1">
      <alignment/>
    </xf>
    <xf numFmtId="0" fontId="0" fillId="40" borderId="11" xfId="0" applyFill="1" applyBorder="1" applyAlignment="1">
      <alignment/>
    </xf>
    <xf numFmtId="0" fontId="0" fillId="40" borderId="30" xfId="0" applyFill="1" applyBorder="1" applyAlignment="1">
      <alignment/>
    </xf>
    <xf numFmtId="0" fontId="0" fillId="40" borderId="13" xfId="0" applyFill="1" applyBorder="1" applyAlignment="1">
      <alignment/>
    </xf>
    <xf numFmtId="0" fontId="0" fillId="40" borderId="15" xfId="0" applyFill="1" applyBorder="1" applyAlignment="1">
      <alignment/>
    </xf>
    <xf numFmtId="0" fontId="58" fillId="0" borderId="0" xfId="0" applyFont="1" applyAlignment="1">
      <alignment vertical="center"/>
    </xf>
    <xf numFmtId="167" fontId="0" fillId="0" borderId="22" xfId="0" applyNumberFormat="1" applyBorder="1" applyAlignment="1">
      <alignment vertical="center"/>
    </xf>
    <xf numFmtId="0" fontId="0" fillId="0" borderId="0" xfId="0" applyAlignment="1">
      <alignment vertical="center"/>
    </xf>
    <xf numFmtId="0" fontId="67" fillId="0" borderId="0" xfId="0" applyFont="1" applyAlignment="1">
      <alignment vertical="center"/>
    </xf>
    <xf numFmtId="167" fontId="67" fillId="0" borderId="0" xfId="0" applyNumberFormat="1" applyFont="1" applyAlignment="1">
      <alignment vertical="center"/>
    </xf>
    <xf numFmtId="0" fontId="67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3" fillId="0" borderId="37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40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Pounds of Carbon Dioxide Equivalent for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Round Trip from Wesleyan to Downtown Washington, DC</a:t>
            </a:r>
          </a:p>
        </c:rich>
      </c:tx>
      <c:layout>
        <c:manualLayout>
          <c:xMode val="factor"/>
          <c:yMode val="factor"/>
          <c:x val="-0.0012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203"/>
          <c:w val="0.98425"/>
          <c:h val="0.8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'[1]Washington Example'!$D$1</c:f>
              <c:strCache>
                <c:ptCount val="1"/>
                <c:pt idx="0">
                  <c:v>lb CO2e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3760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'[1]Washington Example'!$A$2:$A$6</c:f>
              <c:strCache>
                <c:ptCount val="5"/>
                <c:pt idx="0">
                  <c:v>Airplane (coach)  + car to Bradley airport + car from Dulles</c:v>
                </c:pt>
                <c:pt idx="1">
                  <c:v>car (25 mpg)</c:v>
                </c:pt>
                <c:pt idx="2">
                  <c:v>car (50 mpg)</c:v>
                </c:pt>
                <c:pt idx="3">
                  <c:v>Amtrak (coach) + car to New Haven Train Station</c:v>
                </c:pt>
                <c:pt idx="4">
                  <c:v>bus + car to New Haven</c:v>
                </c:pt>
              </c:strCache>
            </c:strRef>
          </c:cat>
          <c:val>
            <c:numRef>
              <c:f>'[1]Washington Example'!$D$2:$D$6</c:f>
              <c:numCache>
                <c:ptCount val="5"/>
                <c:pt idx="0">
                  <c:v>1267.97396528</c:v>
                </c:pt>
                <c:pt idx="1">
                  <c:v>647.717356</c:v>
                </c:pt>
                <c:pt idx="2">
                  <c:v>323.858678</c:v>
                </c:pt>
                <c:pt idx="3">
                  <c:v>267.44686144</c:v>
                </c:pt>
                <c:pt idx="4">
                  <c:v>141.78352144</c:v>
                </c:pt>
              </c:numCache>
            </c:numRef>
          </c:val>
        </c:ser>
        <c:axId val="39317559"/>
        <c:axId val="18313712"/>
      </c:barChart>
      <c:catAx>
        <c:axId val="3931755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13712"/>
        <c:crosses val="autoZero"/>
        <c:auto val="1"/>
        <c:lblOffset val="100"/>
        <c:tickLblSkip val="1"/>
        <c:noMultiLvlLbl val="0"/>
      </c:catAx>
      <c:valAx>
        <c:axId val="183137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175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75"/>
          <c:y val="0.143"/>
          <c:w val="0.96925"/>
          <c:h val="0.8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'[1]Your Calculations'!$G$6</c:f>
              <c:strCache>
                <c:ptCount val="1"/>
                <c:pt idx="0">
                  <c:v>lb CO2e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('[1]Your Calculations'!$B$7,'[1]Your Calculations'!$B$10,'[1]Your Calculations'!$B$11,'[1]Your Calculations'!$B$14,'[1]Your Calculations'!$B$15)</c:f>
              <c:strCache>
                <c:ptCount val="5"/>
                <c:pt idx="0">
                  <c:v>Airplane (coach)</c:v>
                </c:pt>
                <c:pt idx="1">
                  <c:v>Amtrak (coach)</c:v>
                </c:pt>
                <c:pt idx="2">
                  <c:v>Bus (coach)</c:v>
                </c:pt>
                <c:pt idx="3">
                  <c:v>Car (25 mpg)</c:v>
                </c:pt>
                <c:pt idx="4">
                  <c:v>Car (50 mpg)</c:v>
                </c:pt>
              </c:strCache>
            </c:strRef>
          </c:cat>
          <c:val>
            <c:numRef>
              <c:f>('[1]Your Calculations'!$G$7,'[1]Your Calculations'!$G$10,'[1]Your Calculations'!$G$11,'[1]Your Calculations'!$G$14,'[1]Your Calculations'!$G$15)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0605681"/>
        <c:axId val="7015674"/>
      </c:barChart>
      <c:catAx>
        <c:axId val="3060568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15674"/>
        <c:crosses val="autoZero"/>
        <c:auto val="1"/>
        <c:lblOffset val="100"/>
        <c:tickLblSkip val="1"/>
        <c:noMultiLvlLbl val="0"/>
      </c:catAx>
      <c:valAx>
        <c:axId val="70156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056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6</xdr:col>
      <xdr:colOff>0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0" y="2667000"/>
        <a:ext cx="81724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0</xdr:rowOff>
    </xdr:from>
    <xdr:to>
      <xdr:col>5</xdr:col>
      <xdr:colOff>438150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1724025" y="51530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2</xdr:row>
      <xdr:rowOff>0</xdr:rowOff>
    </xdr:from>
    <xdr:to>
      <xdr:col>1</xdr:col>
      <xdr:colOff>342900</xdr:colOff>
      <xdr:row>4</xdr:row>
      <xdr:rowOff>171450</xdr:rowOff>
    </xdr:to>
    <xdr:sp>
      <xdr:nvSpPr>
        <xdr:cNvPr id="1" name="Straight Arrow Connector 1"/>
        <xdr:cNvSpPr>
          <a:spLocks/>
        </xdr:cNvSpPr>
      </xdr:nvSpPr>
      <xdr:spPr>
        <a:xfrm>
          <a:off x="952500" y="571500"/>
          <a:ext cx="0" cy="552450"/>
        </a:xfrm>
        <a:prstGeom prst="straightConnector1">
          <a:avLst/>
        </a:prstGeom>
        <a:noFill/>
        <a:ln w="28575" cmpd="sng">
          <a:solidFill>
            <a:srgbClr val="4BACC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276225</xdr:colOff>
      <xdr:row>2</xdr:row>
      <xdr:rowOff>0</xdr:rowOff>
    </xdr:from>
    <xdr:to>
      <xdr:col>3</xdr:col>
      <xdr:colOff>276225</xdr:colOff>
      <xdr:row>4</xdr:row>
      <xdr:rowOff>171450</xdr:rowOff>
    </xdr:to>
    <xdr:sp>
      <xdr:nvSpPr>
        <xdr:cNvPr id="2" name="Straight Arrow Connector 2"/>
        <xdr:cNvSpPr>
          <a:spLocks/>
        </xdr:cNvSpPr>
      </xdr:nvSpPr>
      <xdr:spPr>
        <a:xfrm>
          <a:off x="2105025" y="571500"/>
          <a:ext cx="0" cy="552450"/>
        </a:xfrm>
        <a:prstGeom prst="straightConnector1">
          <a:avLst/>
        </a:prstGeom>
        <a:noFill/>
        <a:ln w="28575" cmpd="sng">
          <a:solidFill>
            <a:srgbClr val="4BACC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333375</xdr:colOff>
      <xdr:row>6</xdr:row>
      <xdr:rowOff>9525</xdr:rowOff>
    </xdr:from>
    <xdr:to>
      <xdr:col>1</xdr:col>
      <xdr:colOff>333375</xdr:colOff>
      <xdr:row>8</xdr:row>
      <xdr:rowOff>180975</xdr:rowOff>
    </xdr:to>
    <xdr:sp>
      <xdr:nvSpPr>
        <xdr:cNvPr id="3" name="Straight Arrow Connector 3"/>
        <xdr:cNvSpPr>
          <a:spLocks/>
        </xdr:cNvSpPr>
      </xdr:nvSpPr>
      <xdr:spPr>
        <a:xfrm>
          <a:off x="942975" y="1343025"/>
          <a:ext cx="0" cy="552450"/>
        </a:xfrm>
        <a:prstGeom prst="straightConnector1">
          <a:avLst/>
        </a:prstGeom>
        <a:noFill/>
        <a:ln w="28575" cmpd="sng">
          <a:solidFill>
            <a:srgbClr val="4BACC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285750</xdr:colOff>
      <xdr:row>6</xdr:row>
      <xdr:rowOff>9525</xdr:rowOff>
    </xdr:from>
    <xdr:to>
      <xdr:col>3</xdr:col>
      <xdr:colOff>285750</xdr:colOff>
      <xdr:row>8</xdr:row>
      <xdr:rowOff>180975</xdr:rowOff>
    </xdr:to>
    <xdr:sp>
      <xdr:nvSpPr>
        <xdr:cNvPr id="4" name="Straight Arrow Connector 4"/>
        <xdr:cNvSpPr>
          <a:spLocks/>
        </xdr:cNvSpPr>
      </xdr:nvSpPr>
      <xdr:spPr>
        <a:xfrm>
          <a:off x="2114550" y="1343025"/>
          <a:ext cx="0" cy="552450"/>
        </a:xfrm>
        <a:prstGeom prst="straightConnector1">
          <a:avLst/>
        </a:prstGeom>
        <a:noFill/>
        <a:ln w="28575" cmpd="sng">
          <a:solidFill>
            <a:srgbClr val="4BACC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323850</xdr:colOff>
      <xdr:row>10</xdr:row>
      <xdr:rowOff>9525</xdr:rowOff>
    </xdr:from>
    <xdr:to>
      <xdr:col>1</xdr:col>
      <xdr:colOff>323850</xdr:colOff>
      <xdr:row>12</xdr:row>
      <xdr:rowOff>180975</xdr:rowOff>
    </xdr:to>
    <xdr:sp>
      <xdr:nvSpPr>
        <xdr:cNvPr id="5" name="Straight Arrow Connector 5"/>
        <xdr:cNvSpPr>
          <a:spLocks/>
        </xdr:cNvSpPr>
      </xdr:nvSpPr>
      <xdr:spPr>
        <a:xfrm>
          <a:off x="933450" y="2295525"/>
          <a:ext cx="0" cy="552450"/>
        </a:xfrm>
        <a:prstGeom prst="straightConnector1">
          <a:avLst/>
        </a:prstGeom>
        <a:noFill/>
        <a:ln w="28575" cmpd="sng">
          <a:solidFill>
            <a:srgbClr val="4BACC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295275</xdr:colOff>
      <xdr:row>10</xdr:row>
      <xdr:rowOff>9525</xdr:rowOff>
    </xdr:from>
    <xdr:to>
      <xdr:col>3</xdr:col>
      <xdr:colOff>295275</xdr:colOff>
      <xdr:row>12</xdr:row>
      <xdr:rowOff>180975</xdr:rowOff>
    </xdr:to>
    <xdr:sp>
      <xdr:nvSpPr>
        <xdr:cNvPr id="6" name="Straight Arrow Connector 6"/>
        <xdr:cNvSpPr>
          <a:spLocks/>
        </xdr:cNvSpPr>
      </xdr:nvSpPr>
      <xdr:spPr>
        <a:xfrm>
          <a:off x="2124075" y="2295525"/>
          <a:ext cx="0" cy="552450"/>
        </a:xfrm>
        <a:prstGeom prst="straightConnector1">
          <a:avLst/>
        </a:prstGeom>
        <a:noFill/>
        <a:ln w="28575" cmpd="sng">
          <a:solidFill>
            <a:srgbClr val="4BACC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295275</xdr:colOff>
      <xdr:row>14</xdr:row>
      <xdr:rowOff>0</xdr:rowOff>
    </xdr:from>
    <xdr:to>
      <xdr:col>1</xdr:col>
      <xdr:colOff>295275</xdr:colOff>
      <xdr:row>16</xdr:row>
      <xdr:rowOff>171450</xdr:rowOff>
    </xdr:to>
    <xdr:sp>
      <xdr:nvSpPr>
        <xdr:cNvPr id="7" name="Straight Arrow Connector 7"/>
        <xdr:cNvSpPr>
          <a:spLocks/>
        </xdr:cNvSpPr>
      </xdr:nvSpPr>
      <xdr:spPr>
        <a:xfrm>
          <a:off x="904875" y="3048000"/>
          <a:ext cx="0" cy="552450"/>
        </a:xfrm>
        <a:prstGeom prst="straightConnector1">
          <a:avLst/>
        </a:prstGeom>
        <a:noFill/>
        <a:ln w="28575" cmpd="sng">
          <a:solidFill>
            <a:srgbClr val="4BACC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295275</xdr:colOff>
      <xdr:row>14</xdr:row>
      <xdr:rowOff>0</xdr:rowOff>
    </xdr:from>
    <xdr:to>
      <xdr:col>3</xdr:col>
      <xdr:colOff>295275</xdr:colOff>
      <xdr:row>16</xdr:row>
      <xdr:rowOff>171450</xdr:rowOff>
    </xdr:to>
    <xdr:sp>
      <xdr:nvSpPr>
        <xdr:cNvPr id="8" name="Straight Arrow Connector 8"/>
        <xdr:cNvSpPr>
          <a:spLocks/>
        </xdr:cNvSpPr>
      </xdr:nvSpPr>
      <xdr:spPr>
        <a:xfrm>
          <a:off x="2124075" y="3048000"/>
          <a:ext cx="0" cy="552450"/>
        </a:xfrm>
        <a:prstGeom prst="straightConnector1">
          <a:avLst/>
        </a:prstGeom>
        <a:noFill/>
        <a:ln w="28575" cmpd="sng">
          <a:solidFill>
            <a:srgbClr val="4BACC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295275</xdr:colOff>
      <xdr:row>18</xdr:row>
      <xdr:rowOff>0</xdr:rowOff>
    </xdr:from>
    <xdr:to>
      <xdr:col>1</xdr:col>
      <xdr:colOff>295275</xdr:colOff>
      <xdr:row>20</xdr:row>
      <xdr:rowOff>171450</xdr:rowOff>
    </xdr:to>
    <xdr:sp>
      <xdr:nvSpPr>
        <xdr:cNvPr id="9" name="Straight Arrow Connector 9"/>
        <xdr:cNvSpPr>
          <a:spLocks/>
        </xdr:cNvSpPr>
      </xdr:nvSpPr>
      <xdr:spPr>
        <a:xfrm>
          <a:off x="904875" y="4000500"/>
          <a:ext cx="0" cy="552450"/>
        </a:xfrm>
        <a:prstGeom prst="straightConnector1">
          <a:avLst/>
        </a:prstGeom>
        <a:noFill/>
        <a:ln w="28575" cmpd="sng">
          <a:solidFill>
            <a:srgbClr val="4BACC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285750</xdr:colOff>
      <xdr:row>18</xdr:row>
      <xdr:rowOff>0</xdr:rowOff>
    </xdr:from>
    <xdr:to>
      <xdr:col>3</xdr:col>
      <xdr:colOff>285750</xdr:colOff>
      <xdr:row>20</xdr:row>
      <xdr:rowOff>171450</xdr:rowOff>
    </xdr:to>
    <xdr:sp>
      <xdr:nvSpPr>
        <xdr:cNvPr id="10" name="Straight Arrow Connector 10"/>
        <xdr:cNvSpPr>
          <a:spLocks/>
        </xdr:cNvSpPr>
      </xdr:nvSpPr>
      <xdr:spPr>
        <a:xfrm>
          <a:off x="2114550" y="4000500"/>
          <a:ext cx="0" cy="552450"/>
        </a:xfrm>
        <a:prstGeom prst="straightConnector1">
          <a:avLst/>
        </a:prstGeom>
        <a:noFill/>
        <a:ln w="28575" cmpd="sng">
          <a:solidFill>
            <a:srgbClr val="4BACC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5</xdr:row>
      <xdr:rowOff>95250</xdr:rowOff>
    </xdr:from>
    <xdr:to>
      <xdr:col>5</xdr:col>
      <xdr:colOff>0</xdr:colOff>
      <xdr:row>5</xdr:row>
      <xdr:rowOff>95250</xdr:rowOff>
    </xdr:to>
    <xdr:sp>
      <xdr:nvSpPr>
        <xdr:cNvPr id="11" name="Straight Arrow Connector 11"/>
        <xdr:cNvSpPr>
          <a:spLocks/>
        </xdr:cNvSpPr>
      </xdr:nvSpPr>
      <xdr:spPr>
        <a:xfrm flipV="1">
          <a:off x="2447925" y="1238250"/>
          <a:ext cx="600075" cy="0"/>
        </a:xfrm>
        <a:prstGeom prst="straightConnector1">
          <a:avLst/>
        </a:prstGeom>
        <a:noFill/>
        <a:ln w="28575" cmpd="sng">
          <a:solidFill>
            <a:srgbClr val="4BACC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104775</xdr:rowOff>
    </xdr:from>
    <xdr:to>
      <xdr:col>5</xdr:col>
      <xdr:colOff>0</xdr:colOff>
      <xdr:row>13</xdr:row>
      <xdr:rowOff>104775</xdr:rowOff>
    </xdr:to>
    <xdr:sp>
      <xdr:nvSpPr>
        <xdr:cNvPr id="12" name="Straight Arrow Connector 12"/>
        <xdr:cNvSpPr>
          <a:spLocks/>
        </xdr:cNvSpPr>
      </xdr:nvSpPr>
      <xdr:spPr>
        <a:xfrm flipV="1">
          <a:off x="2447925" y="2962275"/>
          <a:ext cx="600075" cy="0"/>
        </a:xfrm>
        <a:prstGeom prst="straightConnector1">
          <a:avLst/>
        </a:prstGeom>
        <a:noFill/>
        <a:ln w="28575" cmpd="sng">
          <a:solidFill>
            <a:srgbClr val="4BACC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600075</xdr:colOff>
      <xdr:row>21</xdr:row>
      <xdr:rowOff>114300</xdr:rowOff>
    </xdr:from>
    <xdr:to>
      <xdr:col>4</xdr:col>
      <xdr:colOff>590550</xdr:colOff>
      <xdr:row>21</xdr:row>
      <xdr:rowOff>114300</xdr:rowOff>
    </xdr:to>
    <xdr:sp>
      <xdr:nvSpPr>
        <xdr:cNvPr id="13" name="Straight Arrow Connector 13"/>
        <xdr:cNvSpPr>
          <a:spLocks/>
        </xdr:cNvSpPr>
      </xdr:nvSpPr>
      <xdr:spPr>
        <a:xfrm flipV="1">
          <a:off x="2428875" y="4686300"/>
          <a:ext cx="600075" cy="0"/>
        </a:xfrm>
        <a:prstGeom prst="straightConnector1">
          <a:avLst/>
        </a:prstGeom>
        <a:noFill/>
        <a:ln w="28575" cmpd="sng">
          <a:solidFill>
            <a:srgbClr val="4BACC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nye\Downloads\201708_TRANCARBFPANALYSI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ashington Example"/>
      <sheetName val="Your Calculations"/>
      <sheetName val="Background Data"/>
      <sheetName val="Travel Decision Tree"/>
    </sheetNames>
    <sheetDataSet>
      <sheetData sheetId="0">
        <row r="1">
          <cell r="D1" t="str">
            <v>lb CO2e</v>
          </cell>
        </row>
        <row r="2">
          <cell r="A2" t="str">
            <v>Airplane (coach)  + car to Bradley airport + car from Dulles</v>
          </cell>
          <cell r="D2">
            <v>1267.97396528</v>
          </cell>
        </row>
        <row r="3">
          <cell r="A3" t="str">
            <v>car (25 mpg)</v>
          </cell>
          <cell r="D3">
            <v>647.717356</v>
          </cell>
        </row>
        <row r="4">
          <cell r="A4" t="str">
            <v>car (50 mpg)</v>
          </cell>
          <cell r="D4">
            <v>323.858678</v>
          </cell>
        </row>
        <row r="5">
          <cell r="A5" t="str">
            <v>Amtrak (coach) + car to New Haven Train Station</v>
          </cell>
          <cell r="D5">
            <v>267.44686144</v>
          </cell>
        </row>
        <row r="6">
          <cell r="A6" t="str">
            <v>bus + car to New Haven</v>
          </cell>
          <cell r="D6">
            <v>141.78352144</v>
          </cell>
        </row>
      </sheetData>
      <sheetData sheetId="1">
        <row r="6">
          <cell r="G6" t="str">
            <v>lb CO2e</v>
          </cell>
        </row>
        <row r="7">
          <cell r="B7" t="str">
            <v>Airplane (coach)</v>
          </cell>
          <cell r="G7">
            <v>0</v>
          </cell>
        </row>
        <row r="10">
          <cell r="B10" t="str">
            <v>Amtrak (coach)</v>
          </cell>
          <cell r="G10">
            <v>0</v>
          </cell>
        </row>
        <row r="11">
          <cell r="B11" t="str">
            <v>Bus (coach)</v>
          </cell>
          <cell r="G11">
            <v>0</v>
          </cell>
        </row>
        <row r="14">
          <cell r="B14" t="str">
            <v>Car (25 mpg)</v>
          </cell>
          <cell r="G14">
            <v>0</v>
          </cell>
        </row>
        <row r="15">
          <cell r="B15" t="str">
            <v>Car (50 mpg)</v>
          </cell>
          <cell r="G15">
            <v>0</v>
          </cell>
        </row>
      </sheetData>
      <sheetData sheetId="2">
        <row r="3">
          <cell r="D3">
            <v>1.763696</v>
          </cell>
        </row>
        <row r="4">
          <cell r="D4">
            <v>0.9964882399999999</v>
          </cell>
        </row>
        <row r="5">
          <cell r="D5">
            <v>0.49824411999999996</v>
          </cell>
        </row>
        <row r="6">
          <cell r="D6">
            <v>0.3527392</v>
          </cell>
        </row>
        <row r="7">
          <cell r="D7">
            <v>0.1433003</v>
          </cell>
        </row>
        <row r="11">
          <cell r="C11">
            <v>0.05109982</v>
          </cell>
        </row>
        <row r="12">
          <cell r="C12">
            <v>0.011736704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ashington Example"/>
      <sheetName val="Your Calcula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esleyan.edu/finance/paymentprocess/policies/travelpolicy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wesleyan.edu/finance/paymentprocess/policies/travelpolicy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0" workbookViewId="0" topLeftCell="A1">
      <selection activeCell="D30" sqref="D30"/>
    </sheetView>
  </sheetViews>
  <sheetFormatPr defaultColWidth="9.140625" defaultRowHeight="15"/>
  <cols>
    <col min="1" max="1" width="5.00390625" style="0" customWidth="1"/>
    <col min="2" max="2" width="16.28125" style="0" customWidth="1"/>
    <col min="3" max="3" width="47.7109375" style="0" customWidth="1"/>
    <col min="4" max="11" width="20.7109375" style="0" customWidth="1"/>
    <col min="12" max="12" width="52.00390625" style="0" customWidth="1"/>
  </cols>
  <sheetData>
    <row r="1" spans="2:12" ht="27.75">
      <c r="B1" s="138" t="s">
        <v>135</v>
      </c>
      <c r="C1" s="139"/>
      <c r="D1" s="139"/>
      <c r="E1" s="139"/>
      <c r="F1" s="139"/>
      <c r="G1" s="139"/>
      <c r="H1" s="139"/>
      <c r="I1" s="139"/>
      <c r="J1" s="139"/>
      <c r="K1" s="139"/>
      <c r="L1" s="140"/>
    </row>
    <row r="2" spans="2:12" ht="1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4"/>
    </row>
    <row r="3" spans="2:12" ht="18">
      <c r="B3" s="141" t="s">
        <v>59</v>
      </c>
      <c r="C3" s="142"/>
      <c r="D3" s="142"/>
      <c r="E3" s="142"/>
      <c r="F3" s="142"/>
      <c r="G3" s="142"/>
      <c r="H3" s="142"/>
      <c r="I3" s="142"/>
      <c r="J3" s="142"/>
      <c r="K3" s="142"/>
      <c r="L3" s="143"/>
    </row>
    <row r="4" spans="2:12" ht="15">
      <c r="B4" s="5"/>
      <c r="C4" s="6"/>
      <c r="D4" s="6"/>
      <c r="E4" s="6"/>
      <c r="F4" s="6"/>
      <c r="G4" s="6"/>
      <c r="H4" s="6"/>
      <c r="I4" s="6"/>
      <c r="J4" s="6"/>
      <c r="K4" s="6"/>
      <c r="L4" s="7"/>
    </row>
    <row r="5" spans="2:12" ht="18">
      <c r="B5" s="84" t="s">
        <v>136</v>
      </c>
      <c r="C5" s="45"/>
      <c r="D5" s="46"/>
      <c r="E5" s="46"/>
      <c r="F5" s="46"/>
      <c r="G5" s="46"/>
      <c r="H5" s="46"/>
      <c r="I5" s="46"/>
      <c r="J5" s="46"/>
      <c r="K5" s="46"/>
      <c r="L5" s="47"/>
    </row>
    <row r="6" spans="2:12" ht="30" customHeight="1">
      <c r="B6" s="78" t="s">
        <v>0</v>
      </c>
      <c r="C6" s="79"/>
      <c r="D6" s="79"/>
      <c r="E6" s="79"/>
      <c r="F6" s="79"/>
      <c r="G6" s="79"/>
      <c r="H6" s="79"/>
      <c r="I6" s="79"/>
      <c r="J6" s="79"/>
      <c r="K6" s="79"/>
      <c r="L6" s="79"/>
    </row>
    <row r="7" spans="2:12" ht="30" customHeight="1">
      <c r="B7" s="78" t="s">
        <v>1</v>
      </c>
      <c r="C7" s="80"/>
      <c r="D7" s="80"/>
      <c r="E7" s="80"/>
      <c r="F7" s="79"/>
      <c r="G7" s="79"/>
      <c r="H7" s="79"/>
      <c r="I7" s="79"/>
      <c r="J7" s="79"/>
      <c r="K7" s="79"/>
      <c r="L7" s="79"/>
    </row>
    <row r="8" spans="2:12" ht="30" customHeight="1">
      <c r="B8" s="78" t="s">
        <v>2</v>
      </c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2:12" ht="30" customHeight="1">
      <c r="B9" s="78" t="s">
        <v>3</v>
      </c>
      <c r="C9" s="80"/>
      <c r="D9" s="80"/>
      <c r="E9" s="80"/>
      <c r="F9" s="80"/>
      <c r="G9" s="80"/>
      <c r="H9" s="80"/>
      <c r="I9" s="80"/>
      <c r="J9" s="80"/>
      <c r="K9" s="80"/>
      <c r="L9" s="80"/>
    </row>
    <row r="10" spans="2:12" ht="30" customHeight="1">
      <c r="B10" s="78" t="s">
        <v>4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</row>
    <row r="11" spans="2:12" ht="30" customHeight="1">
      <c r="B11" s="78" t="s">
        <v>5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</row>
    <row r="12" spans="2:12" ht="18">
      <c r="B12" s="8"/>
      <c r="C12" s="9" t="s">
        <v>6</v>
      </c>
      <c r="D12" s="76" t="s">
        <v>7</v>
      </c>
      <c r="E12" s="76" t="s">
        <v>8</v>
      </c>
      <c r="F12" s="76" t="s">
        <v>9</v>
      </c>
      <c r="G12" s="76" t="s">
        <v>10</v>
      </c>
      <c r="H12" s="76" t="s">
        <v>11</v>
      </c>
      <c r="I12" s="76" t="s">
        <v>12</v>
      </c>
      <c r="J12" s="76" t="s">
        <v>13</v>
      </c>
      <c r="K12" s="76" t="s">
        <v>14</v>
      </c>
      <c r="L12" s="77" t="s">
        <v>15</v>
      </c>
    </row>
    <row r="13" spans="2:12" ht="28.5" customHeight="1">
      <c r="B13" s="81" t="s">
        <v>60</v>
      </c>
      <c r="C13" s="10" t="s">
        <v>43</v>
      </c>
      <c r="D13" s="60"/>
      <c r="E13" s="60"/>
      <c r="F13" s="60"/>
      <c r="G13" s="60"/>
      <c r="H13" s="60"/>
      <c r="I13" s="60"/>
      <c r="J13" s="60"/>
      <c r="K13" s="11"/>
      <c r="L13" s="62"/>
    </row>
    <row r="14" spans="2:12" ht="34.5" customHeight="1">
      <c r="B14" s="82"/>
      <c r="C14" s="67" t="s">
        <v>16</v>
      </c>
      <c r="D14" s="66"/>
      <c r="E14" s="66"/>
      <c r="F14" s="66"/>
      <c r="G14" s="66"/>
      <c r="H14" s="66"/>
      <c r="I14" s="66"/>
      <c r="J14" s="66"/>
      <c r="K14" s="72">
        <f>SUM(D14:J14)</f>
        <v>0</v>
      </c>
      <c r="L14" s="73"/>
    </row>
    <row r="15" spans="2:12" ht="34.5" customHeight="1">
      <c r="B15" s="82"/>
      <c r="C15" s="67" t="s">
        <v>17</v>
      </c>
      <c r="D15" s="66"/>
      <c r="E15" s="66"/>
      <c r="F15" s="66"/>
      <c r="G15" s="66"/>
      <c r="H15" s="66"/>
      <c r="I15" s="66"/>
      <c r="J15" s="66"/>
      <c r="K15" s="72">
        <f aca="true" t="shared" si="0" ref="K15:K40">SUM(D15:J15)</f>
        <v>0</v>
      </c>
      <c r="L15" s="73"/>
    </row>
    <row r="16" spans="2:12" ht="34.5" customHeight="1">
      <c r="B16" s="82"/>
      <c r="C16" s="67" t="s">
        <v>18</v>
      </c>
      <c r="D16" s="66"/>
      <c r="E16" s="66"/>
      <c r="F16" s="66"/>
      <c r="G16" s="66"/>
      <c r="H16" s="66"/>
      <c r="I16" s="66"/>
      <c r="J16" s="66"/>
      <c r="K16" s="72">
        <f t="shared" si="0"/>
        <v>0</v>
      </c>
      <c r="L16" s="73"/>
    </row>
    <row r="17" spans="2:12" ht="18">
      <c r="B17" s="81" t="s">
        <v>44</v>
      </c>
      <c r="C17" s="52" t="s">
        <v>48</v>
      </c>
      <c r="D17" s="57">
        <f>SUM(D14:D16)</f>
        <v>0</v>
      </c>
      <c r="E17" s="57">
        <f aca="true" t="shared" si="1" ref="E17:J17">SUM(E14:E16)</f>
        <v>0</v>
      </c>
      <c r="F17" s="57">
        <f t="shared" si="1"/>
        <v>0</v>
      </c>
      <c r="G17" s="57">
        <f t="shared" si="1"/>
        <v>0</v>
      </c>
      <c r="H17" s="57">
        <f t="shared" si="1"/>
        <v>0</v>
      </c>
      <c r="I17" s="57">
        <f t="shared" si="1"/>
        <v>0</v>
      </c>
      <c r="J17" s="57">
        <f t="shared" si="1"/>
        <v>0</v>
      </c>
      <c r="K17" s="57">
        <f>SUM(K14:K16)</f>
        <v>0</v>
      </c>
      <c r="L17" s="63"/>
    </row>
    <row r="18" spans="2:12" ht="18">
      <c r="B18" s="82"/>
      <c r="C18" s="13"/>
      <c r="D18" s="14"/>
      <c r="E18" s="14"/>
      <c r="F18" s="14"/>
      <c r="G18" s="14"/>
      <c r="H18" s="14"/>
      <c r="I18" s="14"/>
      <c r="J18" s="14"/>
      <c r="K18" s="56"/>
      <c r="L18" s="63"/>
    </row>
    <row r="19" spans="2:12" ht="34.5" customHeight="1">
      <c r="B19" s="81">
        <v>84535</v>
      </c>
      <c r="C19" s="67" t="s">
        <v>37</v>
      </c>
      <c r="D19" s="66"/>
      <c r="E19" s="66"/>
      <c r="F19" s="66"/>
      <c r="G19" s="66"/>
      <c r="H19" s="66"/>
      <c r="I19" s="66"/>
      <c r="J19" s="66"/>
      <c r="K19" s="72">
        <f>SUM(D19:J19)</f>
        <v>0</v>
      </c>
      <c r="L19" s="73"/>
    </row>
    <row r="20" spans="2:12" ht="18">
      <c r="B20" s="81"/>
      <c r="C20" s="13"/>
      <c r="D20" s="14"/>
      <c r="E20" s="14"/>
      <c r="F20" s="14"/>
      <c r="G20" s="14"/>
      <c r="H20" s="14"/>
      <c r="I20" s="14"/>
      <c r="J20" s="14"/>
      <c r="K20" s="59"/>
      <c r="L20" s="63"/>
    </row>
    <row r="21" spans="2:12" ht="45.75" customHeight="1">
      <c r="B21" s="81"/>
      <c r="C21" s="53" t="s">
        <v>49</v>
      </c>
      <c r="D21" s="57">
        <f>D17+D19</f>
        <v>0</v>
      </c>
      <c r="E21" s="57">
        <f aca="true" t="shared" si="2" ref="E21:K21">E17+E19</f>
        <v>0</v>
      </c>
      <c r="F21" s="57">
        <f t="shared" si="2"/>
        <v>0</v>
      </c>
      <c r="G21" s="57">
        <f t="shared" si="2"/>
        <v>0</v>
      </c>
      <c r="H21" s="57">
        <f t="shared" si="2"/>
        <v>0</v>
      </c>
      <c r="I21" s="57">
        <f t="shared" si="2"/>
        <v>0</v>
      </c>
      <c r="J21" s="57">
        <f t="shared" si="2"/>
        <v>0</v>
      </c>
      <c r="K21" s="57">
        <f t="shared" si="2"/>
        <v>0</v>
      </c>
      <c r="L21" s="63"/>
    </row>
    <row r="22" spans="2:12" ht="18">
      <c r="B22" s="81"/>
      <c r="C22" s="13"/>
      <c r="D22" s="14"/>
      <c r="E22" s="14"/>
      <c r="F22" s="14"/>
      <c r="G22" s="14"/>
      <c r="H22" s="14"/>
      <c r="I22" s="14"/>
      <c r="J22" s="14"/>
      <c r="K22" s="56"/>
      <c r="L22" s="63"/>
    </row>
    <row r="23" spans="2:12" ht="34.5" customHeight="1">
      <c r="B23" s="81" t="s">
        <v>45</v>
      </c>
      <c r="C23" s="67" t="s">
        <v>19</v>
      </c>
      <c r="D23" s="66"/>
      <c r="E23" s="66"/>
      <c r="F23" s="66"/>
      <c r="G23" s="66"/>
      <c r="H23" s="66"/>
      <c r="I23" s="66"/>
      <c r="J23" s="66"/>
      <c r="K23" s="72">
        <f t="shared" si="0"/>
        <v>0</v>
      </c>
      <c r="L23" s="73"/>
    </row>
    <row r="24" spans="2:12" ht="34.5" customHeight="1">
      <c r="B24" s="81" t="s">
        <v>46</v>
      </c>
      <c r="C24" s="67" t="s">
        <v>38</v>
      </c>
      <c r="D24" s="66"/>
      <c r="E24" s="66"/>
      <c r="F24" s="66"/>
      <c r="G24" s="66"/>
      <c r="H24" s="66"/>
      <c r="I24" s="66"/>
      <c r="J24" s="66"/>
      <c r="K24" s="72">
        <f t="shared" si="0"/>
        <v>0</v>
      </c>
      <c r="L24" s="73"/>
    </row>
    <row r="25" spans="2:12" ht="9.75" customHeight="1">
      <c r="B25" s="81"/>
      <c r="C25" s="67"/>
      <c r="D25" s="68"/>
      <c r="E25" s="68"/>
      <c r="F25" s="68"/>
      <c r="G25" s="68"/>
      <c r="H25" s="68"/>
      <c r="I25" s="68"/>
      <c r="J25" s="68"/>
      <c r="K25" s="72"/>
      <c r="L25" s="73"/>
    </row>
    <row r="26" spans="2:12" ht="41.25" customHeight="1">
      <c r="B26" s="81">
        <v>84513</v>
      </c>
      <c r="C26" s="67" t="s">
        <v>61</v>
      </c>
      <c r="D26" s="68"/>
      <c r="E26" s="68"/>
      <c r="F26" s="68"/>
      <c r="G26" s="68"/>
      <c r="H26" s="68"/>
      <c r="I26" s="68"/>
      <c r="J26" s="68"/>
      <c r="K26" s="72">
        <f t="shared" si="0"/>
        <v>0</v>
      </c>
      <c r="L26" s="73"/>
    </row>
    <row r="27" spans="2:12" ht="34.5" customHeight="1">
      <c r="B27" s="81">
        <v>84512</v>
      </c>
      <c r="C27" s="67" t="s">
        <v>39</v>
      </c>
      <c r="D27" s="66"/>
      <c r="E27" s="66"/>
      <c r="F27" s="66"/>
      <c r="G27" s="66"/>
      <c r="H27" s="66"/>
      <c r="I27" s="66"/>
      <c r="J27" s="66"/>
      <c r="K27" s="72">
        <f t="shared" si="0"/>
        <v>0</v>
      </c>
      <c r="L27" s="73"/>
    </row>
    <row r="28" spans="2:12" ht="34.5" customHeight="1">
      <c r="B28" s="81"/>
      <c r="C28" s="67" t="s">
        <v>20</v>
      </c>
      <c r="D28" s="66"/>
      <c r="E28" s="66"/>
      <c r="F28" s="66"/>
      <c r="G28" s="66"/>
      <c r="H28" s="66"/>
      <c r="I28" s="66"/>
      <c r="J28" s="66"/>
      <c r="K28" s="72">
        <f t="shared" si="0"/>
        <v>0</v>
      </c>
      <c r="L28" s="73"/>
    </row>
    <row r="29" spans="2:12" ht="34.5" customHeight="1">
      <c r="B29" s="81">
        <v>84501</v>
      </c>
      <c r="C29" s="67" t="s">
        <v>21</v>
      </c>
      <c r="D29" s="69">
        <v>0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74"/>
      <c r="L29" s="73"/>
    </row>
    <row r="30" spans="2:12" ht="18">
      <c r="B30" s="81"/>
      <c r="C30" s="48">
        <v>0.545</v>
      </c>
      <c r="D30" s="55">
        <f>+D29*$C$30</f>
        <v>0</v>
      </c>
      <c r="E30" s="55">
        <f aca="true" t="shared" si="3" ref="E30:J30">+E29*$C$30</f>
        <v>0</v>
      </c>
      <c r="F30" s="55">
        <f t="shared" si="3"/>
        <v>0</v>
      </c>
      <c r="G30" s="55">
        <f t="shared" si="3"/>
        <v>0</v>
      </c>
      <c r="H30" s="55">
        <f t="shared" si="3"/>
        <v>0</v>
      </c>
      <c r="I30" s="55">
        <f t="shared" si="3"/>
        <v>0</v>
      </c>
      <c r="J30" s="55">
        <f t="shared" si="3"/>
        <v>0</v>
      </c>
      <c r="K30" s="56">
        <f t="shared" si="0"/>
        <v>0</v>
      </c>
      <c r="L30" s="63"/>
    </row>
    <row r="31" spans="2:12" ht="34.5" customHeight="1">
      <c r="B31" s="81" t="s">
        <v>50</v>
      </c>
      <c r="C31" s="13" t="s">
        <v>51</v>
      </c>
      <c r="D31" s="61"/>
      <c r="E31" s="61"/>
      <c r="F31" s="61"/>
      <c r="G31" s="61"/>
      <c r="H31" s="61"/>
      <c r="I31" s="61"/>
      <c r="J31" s="61"/>
      <c r="K31" s="58">
        <f t="shared" si="0"/>
        <v>0</v>
      </c>
      <c r="L31" s="63"/>
    </row>
    <row r="32" spans="2:12" ht="18">
      <c r="B32" s="81" t="s">
        <v>47</v>
      </c>
      <c r="C32" s="49" t="s">
        <v>40</v>
      </c>
      <c r="D32" s="57">
        <f aca="true" t="shared" si="4" ref="D32:K32">D26+D27+D28+D30+D31</f>
        <v>0</v>
      </c>
      <c r="E32" s="57">
        <f t="shared" si="4"/>
        <v>0</v>
      </c>
      <c r="F32" s="57">
        <f t="shared" si="4"/>
        <v>0</v>
      </c>
      <c r="G32" s="57">
        <f t="shared" si="4"/>
        <v>0</v>
      </c>
      <c r="H32" s="57">
        <f t="shared" si="4"/>
        <v>0</v>
      </c>
      <c r="I32" s="57">
        <f t="shared" si="4"/>
        <v>0</v>
      </c>
      <c r="J32" s="57">
        <f t="shared" si="4"/>
        <v>0</v>
      </c>
      <c r="K32" s="57">
        <f t="shared" si="4"/>
        <v>0</v>
      </c>
      <c r="L32" s="63"/>
    </row>
    <row r="33" spans="2:12" ht="18">
      <c r="B33" s="81"/>
      <c r="C33" s="10"/>
      <c r="D33" s="14"/>
      <c r="E33" s="14"/>
      <c r="F33" s="14"/>
      <c r="G33" s="14"/>
      <c r="H33" s="14"/>
      <c r="I33" s="14"/>
      <c r="J33" s="14"/>
      <c r="K33" s="56"/>
      <c r="L33" s="63"/>
    </row>
    <row r="34" spans="2:12" ht="34.5" customHeight="1">
      <c r="B34" s="81">
        <v>82600</v>
      </c>
      <c r="C34" s="67" t="s">
        <v>41</v>
      </c>
      <c r="D34" s="66"/>
      <c r="E34" s="66"/>
      <c r="F34" s="66"/>
      <c r="G34" s="66"/>
      <c r="H34" s="66"/>
      <c r="I34" s="66"/>
      <c r="J34" s="66"/>
      <c r="K34" s="72">
        <f t="shared" si="0"/>
        <v>0</v>
      </c>
      <c r="L34" s="73"/>
    </row>
    <row r="35" spans="2:12" ht="34.5" customHeight="1">
      <c r="B35" s="81">
        <v>84560</v>
      </c>
      <c r="C35" s="67" t="s">
        <v>42</v>
      </c>
      <c r="D35" s="66"/>
      <c r="E35" s="66"/>
      <c r="F35" s="66"/>
      <c r="G35" s="66"/>
      <c r="H35" s="66"/>
      <c r="I35" s="66"/>
      <c r="J35" s="66"/>
      <c r="K35" s="72">
        <f t="shared" si="0"/>
        <v>0</v>
      </c>
      <c r="L35" s="73"/>
    </row>
    <row r="36" spans="2:12" ht="34.5" customHeight="1">
      <c r="B36" s="81"/>
      <c r="C36" s="71" t="s">
        <v>22</v>
      </c>
      <c r="D36" s="66"/>
      <c r="E36" s="66"/>
      <c r="F36" s="66"/>
      <c r="G36" s="66"/>
      <c r="H36" s="66"/>
      <c r="I36" s="66"/>
      <c r="J36" s="66"/>
      <c r="K36" s="72">
        <f t="shared" si="0"/>
        <v>0</v>
      </c>
      <c r="L36" s="73"/>
    </row>
    <row r="37" spans="2:12" ht="34.5" customHeight="1">
      <c r="B37" s="82"/>
      <c r="C37" s="71" t="s">
        <v>22</v>
      </c>
      <c r="D37" s="66"/>
      <c r="E37" s="66"/>
      <c r="F37" s="66"/>
      <c r="G37" s="66"/>
      <c r="H37" s="66"/>
      <c r="I37" s="66"/>
      <c r="J37" s="66"/>
      <c r="K37" s="72">
        <f t="shared" si="0"/>
        <v>0</v>
      </c>
      <c r="L37" s="73"/>
    </row>
    <row r="38" spans="2:12" ht="34.5" customHeight="1">
      <c r="B38" s="82"/>
      <c r="C38" s="71" t="s">
        <v>22</v>
      </c>
      <c r="D38" s="66"/>
      <c r="E38" s="66"/>
      <c r="F38" s="66"/>
      <c r="G38" s="66"/>
      <c r="H38" s="66"/>
      <c r="I38" s="66"/>
      <c r="J38" s="66"/>
      <c r="K38" s="72">
        <f t="shared" si="0"/>
        <v>0</v>
      </c>
      <c r="L38" s="73"/>
    </row>
    <row r="39" spans="2:12" ht="34.5" customHeight="1">
      <c r="B39" s="82"/>
      <c r="C39" s="71" t="s">
        <v>22</v>
      </c>
      <c r="D39" s="66"/>
      <c r="E39" s="66"/>
      <c r="F39" s="66"/>
      <c r="G39" s="66"/>
      <c r="H39" s="66"/>
      <c r="I39" s="66"/>
      <c r="J39" s="66"/>
      <c r="K39" s="72">
        <f t="shared" si="0"/>
        <v>0</v>
      </c>
      <c r="L39" s="73"/>
    </row>
    <row r="40" spans="2:12" ht="34.5" customHeight="1">
      <c r="B40" s="82"/>
      <c r="C40" s="71" t="s">
        <v>22</v>
      </c>
      <c r="D40" s="66"/>
      <c r="E40" s="66"/>
      <c r="F40" s="66"/>
      <c r="G40" s="66"/>
      <c r="H40" s="66"/>
      <c r="I40" s="66"/>
      <c r="J40" s="66"/>
      <c r="K40" s="72">
        <f t="shared" si="0"/>
        <v>0</v>
      </c>
      <c r="L40" s="73"/>
    </row>
    <row r="41" spans="2:12" ht="18.75" thickBot="1">
      <c r="B41" s="82"/>
      <c r="C41" s="49" t="s">
        <v>23</v>
      </c>
      <c r="D41" s="70">
        <f aca="true" t="shared" si="5" ref="D41:J41">D17+D23+D24+D32+SUM(D34:D40)+D19</f>
        <v>0</v>
      </c>
      <c r="E41" s="70">
        <f t="shared" si="5"/>
        <v>0</v>
      </c>
      <c r="F41" s="70">
        <f t="shared" si="5"/>
        <v>0</v>
      </c>
      <c r="G41" s="70">
        <f t="shared" si="5"/>
        <v>0</v>
      </c>
      <c r="H41" s="70">
        <f t="shared" si="5"/>
        <v>0</v>
      </c>
      <c r="I41" s="70">
        <f t="shared" si="5"/>
        <v>0</v>
      </c>
      <c r="J41" s="70">
        <f t="shared" si="5"/>
        <v>0</v>
      </c>
      <c r="K41" s="70">
        <f>SUM(D41:J41)</f>
        <v>0</v>
      </c>
      <c r="L41" s="63"/>
    </row>
    <row r="42" spans="2:12" ht="18.75" thickTop="1">
      <c r="B42" s="82"/>
      <c r="C42" s="13"/>
      <c r="D42" s="50"/>
      <c r="E42" s="50"/>
      <c r="F42" s="50"/>
      <c r="G42" s="50"/>
      <c r="H42" s="50"/>
      <c r="I42" s="50"/>
      <c r="J42" s="50"/>
      <c r="K42" s="50"/>
      <c r="L42" s="7"/>
    </row>
    <row r="43" spans="2:12" ht="18">
      <c r="B43" s="81"/>
      <c r="C43" s="13" t="s">
        <v>26</v>
      </c>
      <c r="D43" s="13"/>
      <c r="E43" s="13"/>
      <c r="F43" s="13"/>
      <c r="G43" s="13"/>
      <c r="H43" s="13"/>
      <c r="I43" s="13"/>
      <c r="J43" s="13"/>
      <c r="K43" s="13"/>
      <c r="L43" s="12"/>
    </row>
    <row r="44" spans="2:12" ht="18">
      <c r="B44" s="83"/>
      <c r="C44" s="51"/>
      <c r="D44" s="16"/>
      <c r="E44" s="16"/>
      <c r="F44" s="16"/>
      <c r="G44" s="16"/>
      <c r="H44" s="16"/>
      <c r="I44" s="16"/>
      <c r="J44" s="16"/>
      <c r="K44" s="16"/>
      <c r="L44" s="17"/>
    </row>
    <row r="48" spans="2:5" ht="15.75" thickBot="1">
      <c r="B48" s="65"/>
      <c r="C48" s="65"/>
      <c r="D48" s="65"/>
      <c r="E48" s="65"/>
    </row>
    <row r="49" ht="15.75" thickTop="1">
      <c r="B49" t="s">
        <v>56</v>
      </c>
    </row>
    <row r="51" spans="1:2" ht="15">
      <c r="A51" t="s">
        <v>55</v>
      </c>
      <c r="B51" t="s">
        <v>57</v>
      </c>
    </row>
    <row r="52" ht="15">
      <c r="B52" t="s">
        <v>58</v>
      </c>
    </row>
  </sheetData>
  <sheetProtection insertColumns="0" insertRows="0"/>
  <mergeCells count="2">
    <mergeCell ref="B1:L1"/>
    <mergeCell ref="B3:L3"/>
  </mergeCells>
  <hyperlinks>
    <hyperlink ref="C12" r:id="rId1" display="Types of Expenses (link to policy)"/>
  </hyperlinks>
  <printOptions/>
  <pageMargins left="0.25" right="0.25" top="0.5" bottom="0.5" header="0.3" footer="0.3"/>
  <pageSetup fitToHeight="1" fitToWidth="1" horizontalDpi="600" verticalDpi="600" orientation="landscape" scale="42" r:id="rId4"/>
  <headerFooter>
    <oddFooter>&amp;R&amp;D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2"/>
  <sheetViews>
    <sheetView zoomScale="70" zoomScaleNormal="70" zoomScalePageLayoutView="0" workbookViewId="0" topLeftCell="A34">
      <selection activeCell="E36" sqref="E36"/>
    </sheetView>
  </sheetViews>
  <sheetFormatPr defaultColWidth="9.140625" defaultRowHeight="15"/>
  <cols>
    <col min="1" max="1" width="5.00390625" style="0" customWidth="1"/>
    <col min="2" max="2" width="13.00390625" style="0" customWidth="1"/>
    <col min="3" max="3" width="47.7109375" style="0" customWidth="1"/>
    <col min="4" max="14" width="20.7109375" style="0" customWidth="1"/>
    <col min="15" max="15" width="43.8515625" style="0" customWidth="1"/>
  </cols>
  <sheetData>
    <row r="2" spans="2:15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ht="27.75">
      <c r="B3" s="138" t="s">
        <v>135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40"/>
    </row>
    <row r="4" spans="2:15" ht="25.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2:15" ht="18">
      <c r="B5" s="141" t="s">
        <v>59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3"/>
    </row>
    <row r="6" spans="2:15" ht="15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/>
    </row>
    <row r="7" spans="2:15" ht="18">
      <c r="B7" s="84" t="s">
        <v>136</v>
      </c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7"/>
    </row>
    <row r="8" spans="2:15" ht="18.75">
      <c r="B8" s="78" t="s">
        <v>0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2:15" ht="18.75">
      <c r="B9" s="78" t="s">
        <v>1</v>
      </c>
      <c r="C9" s="80"/>
      <c r="D9" s="80"/>
      <c r="E9" s="80"/>
      <c r="F9" s="79"/>
      <c r="G9" s="79"/>
      <c r="H9" s="79"/>
      <c r="I9" s="79"/>
      <c r="J9" s="79"/>
      <c r="K9" s="79"/>
      <c r="L9" s="79"/>
      <c r="M9" s="79"/>
      <c r="N9" s="79"/>
      <c r="O9" s="79"/>
    </row>
    <row r="10" spans="2:15" ht="18.75">
      <c r="B10" s="78" t="s">
        <v>2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</row>
    <row r="11" spans="2:15" ht="18.75">
      <c r="B11" s="78" t="s">
        <v>3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</row>
    <row r="12" spans="2:15" ht="18.75">
      <c r="B12" s="78" t="s">
        <v>4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</row>
    <row r="13" spans="2:15" ht="18.75">
      <c r="B13" s="78" t="s">
        <v>5</v>
      </c>
      <c r="C13" s="85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</row>
    <row r="14" spans="2:15" ht="18">
      <c r="B14" s="8"/>
      <c r="C14" s="9" t="s">
        <v>6</v>
      </c>
      <c r="D14" s="76" t="s">
        <v>7</v>
      </c>
      <c r="E14" s="76" t="s">
        <v>8</v>
      </c>
      <c r="F14" s="76" t="s">
        <v>9</v>
      </c>
      <c r="G14" s="76" t="s">
        <v>10</v>
      </c>
      <c r="H14" s="76" t="s">
        <v>11</v>
      </c>
      <c r="I14" s="76" t="s">
        <v>12</v>
      </c>
      <c r="J14" s="76" t="s">
        <v>13</v>
      </c>
      <c r="K14" s="76" t="s">
        <v>52</v>
      </c>
      <c r="L14" s="76" t="s">
        <v>53</v>
      </c>
      <c r="M14" s="76" t="s">
        <v>54</v>
      </c>
      <c r="N14" s="76" t="s">
        <v>14</v>
      </c>
      <c r="O14" s="77" t="s">
        <v>15</v>
      </c>
    </row>
    <row r="15" spans="2:15" ht="18">
      <c r="B15" s="81" t="s">
        <v>60</v>
      </c>
      <c r="C15" s="10" t="s">
        <v>43</v>
      </c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11"/>
      <c r="O15" s="62"/>
    </row>
    <row r="16" spans="2:15" ht="34.5" customHeight="1">
      <c r="B16" s="82"/>
      <c r="C16" s="67" t="s">
        <v>16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72">
        <f>SUM(D16:M16)</f>
        <v>0</v>
      </c>
      <c r="O16" s="73"/>
    </row>
    <row r="17" spans="2:15" ht="34.5" customHeight="1">
      <c r="B17" s="82"/>
      <c r="C17" s="67" t="s">
        <v>17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72">
        <f>SUM(D17:M17)</f>
        <v>0</v>
      </c>
      <c r="O17" s="73"/>
    </row>
    <row r="18" spans="2:15" ht="34.5" customHeight="1">
      <c r="B18" s="82"/>
      <c r="C18" s="67" t="s">
        <v>18</v>
      </c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72">
        <f>SUM(D18:M18)</f>
        <v>0</v>
      </c>
      <c r="O18" s="73"/>
    </row>
    <row r="19" spans="2:15" ht="18">
      <c r="B19" s="81" t="s">
        <v>44</v>
      </c>
      <c r="C19" s="52" t="s">
        <v>48</v>
      </c>
      <c r="D19" s="57">
        <f>SUM(D16:D18)</f>
        <v>0</v>
      </c>
      <c r="E19" s="57">
        <f aca="true" t="shared" si="0" ref="E19:M19">SUM(E16:E18)</f>
        <v>0</v>
      </c>
      <c r="F19" s="57">
        <f t="shared" si="0"/>
        <v>0</v>
      </c>
      <c r="G19" s="57">
        <f t="shared" si="0"/>
        <v>0</v>
      </c>
      <c r="H19" s="57">
        <f t="shared" si="0"/>
        <v>0</v>
      </c>
      <c r="I19" s="57">
        <f t="shared" si="0"/>
        <v>0</v>
      </c>
      <c r="J19" s="57">
        <f t="shared" si="0"/>
        <v>0</v>
      </c>
      <c r="K19" s="57">
        <f t="shared" si="0"/>
        <v>0</v>
      </c>
      <c r="L19" s="57">
        <f t="shared" si="0"/>
        <v>0</v>
      </c>
      <c r="M19" s="57">
        <f t="shared" si="0"/>
        <v>0</v>
      </c>
      <c r="N19" s="57">
        <f>SUM(N16:N18)</f>
        <v>0</v>
      </c>
      <c r="O19" s="63"/>
    </row>
    <row r="20" spans="2:15" ht="18">
      <c r="B20" s="82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56"/>
      <c r="O20" s="63"/>
    </row>
    <row r="21" spans="2:15" ht="34.5" customHeight="1">
      <c r="B21" s="81">
        <v>84535</v>
      </c>
      <c r="C21" s="67" t="s">
        <v>37</v>
      </c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72">
        <f>SUM(D21:M21)</f>
        <v>0</v>
      </c>
      <c r="O21" s="73"/>
    </row>
    <row r="22" spans="2:15" ht="18">
      <c r="B22" s="81"/>
      <c r="C22" s="13"/>
      <c r="D22" s="14"/>
      <c r="E22" s="14"/>
      <c r="F22" s="14"/>
      <c r="G22" s="14"/>
      <c r="H22" s="14"/>
      <c r="I22" s="14"/>
      <c r="J22" s="14"/>
      <c r="K22" s="64"/>
      <c r="L22" s="64"/>
      <c r="M22" s="64"/>
      <c r="N22" s="59"/>
      <c r="O22" s="63"/>
    </row>
    <row r="23" spans="2:15" ht="45.75" customHeight="1">
      <c r="B23" s="81"/>
      <c r="C23" s="53" t="s">
        <v>49</v>
      </c>
      <c r="D23" s="57">
        <f>D19+D21</f>
        <v>0</v>
      </c>
      <c r="E23" s="57">
        <f aca="true" t="shared" si="1" ref="E23:N23">E19+E21</f>
        <v>0</v>
      </c>
      <c r="F23" s="57">
        <f t="shared" si="1"/>
        <v>0</v>
      </c>
      <c r="G23" s="57">
        <f t="shared" si="1"/>
        <v>0</v>
      </c>
      <c r="H23" s="57">
        <f t="shared" si="1"/>
        <v>0</v>
      </c>
      <c r="I23" s="57">
        <f t="shared" si="1"/>
        <v>0</v>
      </c>
      <c r="J23" s="57">
        <f t="shared" si="1"/>
        <v>0</v>
      </c>
      <c r="K23" s="57">
        <f t="shared" si="1"/>
        <v>0</v>
      </c>
      <c r="L23" s="57">
        <f t="shared" si="1"/>
        <v>0</v>
      </c>
      <c r="M23" s="57">
        <f t="shared" si="1"/>
        <v>0</v>
      </c>
      <c r="N23" s="57">
        <f t="shared" si="1"/>
        <v>0</v>
      </c>
      <c r="O23" s="63"/>
    </row>
    <row r="24" spans="2:15" ht="18">
      <c r="B24" s="81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56"/>
      <c r="O24" s="63"/>
    </row>
    <row r="25" spans="2:15" ht="34.5" customHeight="1">
      <c r="B25" s="81" t="s">
        <v>45</v>
      </c>
      <c r="C25" s="67" t="s">
        <v>19</v>
      </c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72">
        <f aca="true" t="shared" si="2" ref="N25:N32">SUM(D25:M25)</f>
        <v>0</v>
      </c>
      <c r="O25" s="73"/>
    </row>
    <row r="26" spans="2:15" ht="34.5" customHeight="1">
      <c r="B26" s="81" t="s">
        <v>46</v>
      </c>
      <c r="C26" s="67" t="s">
        <v>38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72">
        <f t="shared" si="2"/>
        <v>0</v>
      </c>
      <c r="O26" s="73"/>
    </row>
    <row r="27" spans="2:15" ht="18">
      <c r="B27" s="81"/>
      <c r="C27" s="13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6"/>
      <c r="O27" s="63"/>
    </row>
    <row r="28" spans="2:15" ht="34.5" customHeight="1">
      <c r="B28" s="81">
        <v>84512</v>
      </c>
      <c r="C28" s="67" t="s">
        <v>39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72">
        <f t="shared" si="2"/>
        <v>0</v>
      </c>
      <c r="O28" s="73"/>
    </row>
    <row r="29" spans="2:15" ht="34.5" customHeight="1">
      <c r="B29" s="81"/>
      <c r="C29" s="67" t="s">
        <v>20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72">
        <f t="shared" si="2"/>
        <v>0</v>
      </c>
      <c r="O29" s="73"/>
    </row>
    <row r="30" spans="2:15" ht="34.5" customHeight="1">
      <c r="B30" s="81">
        <v>84501</v>
      </c>
      <c r="C30" s="67" t="s">
        <v>21</v>
      </c>
      <c r="D30" s="69">
        <v>0</v>
      </c>
      <c r="E30" s="69">
        <v>0</v>
      </c>
      <c r="F30" s="69">
        <v>0</v>
      </c>
      <c r="G30" s="69">
        <v>0</v>
      </c>
      <c r="H30" s="69">
        <v>0</v>
      </c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72">
        <f t="shared" si="2"/>
        <v>0</v>
      </c>
      <c r="O30" s="73"/>
    </row>
    <row r="31" spans="2:15" ht="18">
      <c r="B31" s="81"/>
      <c r="C31" s="48">
        <v>0.545</v>
      </c>
      <c r="D31" s="55">
        <f>+D30*$C$31</f>
        <v>0</v>
      </c>
      <c r="E31" s="55">
        <f aca="true" t="shared" si="3" ref="E31:J31">+E30*$C$31</f>
        <v>0</v>
      </c>
      <c r="F31" s="55">
        <f t="shared" si="3"/>
        <v>0</v>
      </c>
      <c r="G31" s="55">
        <f t="shared" si="3"/>
        <v>0</v>
      </c>
      <c r="H31" s="55">
        <f t="shared" si="3"/>
        <v>0</v>
      </c>
      <c r="I31" s="55">
        <f t="shared" si="3"/>
        <v>0</v>
      </c>
      <c r="J31" s="55">
        <f t="shared" si="3"/>
        <v>0</v>
      </c>
      <c r="K31" s="55">
        <f>+K30*$C$31</f>
        <v>0</v>
      </c>
      <c r="L31" s="55">
        <f>+L30*$C$31</f>
        <v>0</v>
      </c>
      <c r="M31" s="55">
        <f>+M30*$C$31</f>
        <v>0</v>
      </c>
      <c r="N31" s="56">
        <f t="shared" si="2"/>
        <v>0</v>
      </c>
      <c r="O31" s="63"/>
    </row>
    <row r="32" spans="2:15" ht="34.5" customHeight="1">
      <c r="B32" s="81" t="s">
        <v>50</v>
      </c>
      <c r="C32" s="67" t="s">
        <v>51</v>
      </c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72">
        <f t="shared" si="2"/>
        <v>0</v>
      </c>
      <c r="O32" s="73"/>
    </row>
    <row r="33" spans="2:15" ht="18">
      <c r="B33" s="81" t="s">
        <v>47</v>
      </c>
      <c r="C33" s="49" t="s">
        <v>40</v>
      </c>
      <c r="D33" s="57">
        <f>D28+D29+D31+D32</f>
        <v>0</v>
      </c>
      <c r="E33" s="57">
        <f aca="true" t="shared" si="4" ref="E33:J33">E28+E29+E31+E32</f>
        <v>0</v>
      </c>
      <c r="F33" s="57">
        <f t="shared" si="4"/>
        <v>0</v>
      </c>
      <c r="G33" s="57">
        <f t="shared" si="4"/>
        <v>0</v>
      </c>
      <c r="H33" s="57">
        <f t="shared" si="4"/>
        <v>0</v>
      </c>
      <c r="I33" s="57">
        <f t="shared" si="4"/>
        <v>0</v>
      </c>
      <c r="J33" s="57">
        <f t="shared" si="4"/>
        <v>0</v>
      </c>
      <c r="K33" s="57">
        <f>K28+K29+K31+K32</f>
        <v>0</v>
      </c>
      <c r="L33" s="57">
        <f>L28+L29+L31+L32</f>
        <v>0</v>
      </c>
      <c r="M33" s="57">
        <f>M28+M29+M31+M32</f>
        <v>0</v>
      </c>
      <c r="N33" s="57">
        <f>SUM(D33:M33)</f>
        <v>0</v>
      </c>
      <c r="O33" s="63"/>
    </row>
    <row r="34" spans="2:15" ht="18">
      <c r="B34" s="81"/>
      <c r="C34" s="10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56"/>
      <c r="O34" s="63"/>
    </row>
    <row r="35" spans="2:15" ht="34.5" customHeight="1">
      <c r="B35" s="81">
        <v>82600</v>
      </c>
      <c r="C35" s="67" t="s">
        <v>41</v>
      </c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72">
        <f aca="true" t="shared" si="5" ref="N35:N41">SUM(D35:M35)</f>
        <v>0</v>
      </c>
      <c r="O35" s="73"/>
    </row>
    <row r="36" spans="2:15" ht="34.5" customHeight="1">
      <c r="B36" s="81">
        <v>84560</v>
      </c>
      <c r="C36" s="67" t="s">
        <v>42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72">
        <f t="shared" si="5"/>
        <v>0</v>
      </c>
      <c r="O36" s="73"/>
    </row>
    <row r="37" spans="2:15" ht="34.5" customHeight="1">
      <c r="B37" s="81"/>
      <c r="C37" s="71" t="s">
        <v>22</v>
      </c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72">
        <f t="shared" si="5"/>
        <v>0</v>
      </c>
      <c r="O37" s="73"/>
    </row>
    <row r="38" spans="2:15" ht="34.5" customHeight="1">
      <c r="B38" s="82"/>
      <c r="C38" s="71" t="s">
        <v>22</v>
      </c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72">
        <f t="shared" si="5"/>
        <v>0</v>
      </c>
      <c r="O38" s="73"/>
    </row>
    <row r="39" spans="2:15" ht="34.5" customHeight="1">
      <c r="B39" s="82"/>
      <c r="C39" s="71" t="s">
        <v>22</v>
      </c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72">
        <f t="shared" si="5"/>
        <v>0</v>
      </c>
      <c r="O39" s="73"/>
    </row>
    <row r="40" spans="2:15" ht="34.5" customHeight="1">
      <c r="B40" s="82"/>
      <c r="C40" s="71" t="s">
        <v>22</v>
      </c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72">
        <f t="shared" si="5"/>
        <v>0</v>
      </c>
      <c r="O40" s="73"/>
    </row>
    <row r="41" spans="2:15" ht="34.5" customHeight="1">
      <c r="B41" s="82"/>
      <c r="C41" s="71" t="s">
        <v>22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72">
        <f t="shared" si="5"/>
        <v>0</v>
      </c>
      <c r="O41" s="73"/>
    </row>
    <row r="42" spans="2:15" ht="18.75" thickBot="1">
      <c r="B42" s="82"/>
      <c r="C42" s="49" t="s">
        <v>23</v>
      </c>
      <c r="D42" s="70">
        <f aca="true" t="shared" si="6" ref="D42:J42">D19+D25+D26+D33+SUM(D35:D41)+D21</f>
        <v>0</v>
      </c>
      <c r="E42" s="70">
        <f t="shared" si="6"/>
        <v>0</v>
      </c>
      <c r="F42" s="70">
        <f t="shared" si="6"/>
        <v>0</v>
      </c>
      <c r="G42" s="70">
        <f t="shared" si="6"/>
        <v>0</v>
      </c>
      <c r="H42" s="70">
        <f t="shared" si="6"/>
        <v>0</v>
      </c>
      <c r="I42" s="70">
        <f t="shared" si="6"/>
        <v>0</v>
      </c>
      <c r="J42" s="70">
        <f t="shared" si="6"/>
        <v>0</v>
      </c>
      <c r="K42" s="70">
        <f>K19+K25+K26+K33+SUM(K35:K41)+K21</f>
        <v>0</v>
      </c>
      <c r="L42" s="70">
        <f>L19+L25+L26+L33+SUM(L35:L41)+L21</f>
        <v>0</v>
      </c>
      <c r="M42" s="70">
        <f>M19+M25+M26+M33+SUM(M35:M41)+M21</f>
        <v>0</v>
      </c>
      <c r="N42" s="70">
        <f>SUM(D42:M42)</f>
        <v>0</v>
      </c>
      <c r="O42" s="63"/>
    </row>
    <row r="43" spans="2:15" ht="18.75" thickTop="1">
      <c r="B43" s="82"/>
      <c r="C43" s="13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7"/>
    </row>
    <row r="44" spans="2:15" ht="18">
      <c r="B44" s="8"/>
      <c r="C44" s="13" t="s">
        <v>26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2"/>
    </row>
    <row r="45" spans="2:15" ht="18">
      <c r="B45" s="15"/>
      <c r="C45" s="51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7"/>
    </row>
    <row r="48" spans="2:5" ht="15.75" thickBot="1">
      <c r="B48" s="65"/>
      <c r="C48" s="65"/>
      <c r="D48" s="65"/>
      <c r="E48" s="65"/>
    </row>
    <row r="49" ht="15.75" thickTop="1">
      <c r="B49" t="s">
        <v>56</v>
      </c>
    </row>
    <row r="51" spans="1:2" ht="15">
      <c r="A51" t="s">
        <v>55</v>
      </c>
      <c r="B51" t="s">
        <v>57</v>
      </c>
    </row>
    <row r="52" ht="15">
      <c r="B52" t="s">
        <v>58</v>
      </c>
    </row>
  </sheetData>
  <sheetProtection insertColumns="0" insertRows="0"/>
  <mergeCells count="2">
    <mergeCell ref="B3:O3"/>
    <mergeCell ref="B5:O5"/>
  </mergeCells>
  <hyperlinks>
    <hyperlink ref="C14" r:id="rId1" display="Types of Expenses (link to policy)"/>
  </hyperlinks>
  <printOptions/>
  <pageMargins left="0.25" right="0.25" top="0.75" bottom="0.75" header="0.3" footer="0.3"/>
  <pageSetup fitToHeight="1" fitToWidth="1" horizontalDpi="600" verticalDpi="600" orientation="landscape" scale="39" r:id="rId4"/>
  <headerFooter>
    <oddFooter>&amp;R&amp;D</oddFoot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2:P23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9.140625" style="19" customWidth="1"/>
    <col min="2" max="2" width="27.00390625" style="19" customWidth="1"/>
    <col min="3" max="3" width="17.140625" style="19" customWidth="1"/>
    <col min="4" max="4" width="12.7109375" style="19" customWidth="1"/>
    <col min="5" max="16384" width="9.140625" style="19" customWidth="1"/>
  </cols>
  <sheetData>
    <row r="2" ht="20.25">
      <c r="B2" s="18" t="s">
        <v>27</v>
      </c>
    </row>
    <row r="3" ht="15.75" thickBot="1"/>
    <row r="4" spans="2:4" ht="15">
      <c r="B4" s="20" t="s">
        <v>30</v>
      </c>
      <c r="C4" s="21" t="s">
        <v>32</v>
      </c>
      <c r="D4" s="22" t="s">
        <v>34</v>
      </c>
    </row>
    <row r="5" spans="2:4" ht="15">
      <c r="B5" s="23" t="s">
        <v>31</v>
      </c>
      <c r="C5" s="24" t="s">
        <v>33</v>
      </c>
      <c r="D5" s="25"/>
    </row>
    <row r="6" spans="2:4" ht="15">
      <c r="B6" s="26"/>
      <c r="C6" s="27"/>
      <c r="D6" s="28"/>
    </row>
    <row r="7" spans="2:4" ht="15">
      <c r="B7" s="26"/>
      <c r="C7" s="27"/>
      <c r="D7" s="28"/>
    </row>
    <row r="8" spans="2:4" ht="15">
      <c r="B8" s="26"/>
      <c r="C8" s="27"/>
      <c r="D8" s="28"/>
    </row>
    <row r="9" spans="2:4" ht="15">
      <c r="B9" s="26"/>
      <c r="C9" s="27"/>
      <c r="D9" s="28"/>
    </row>
    <row r="10" spans="2:4" ht="15">
      <c r="B10" s="26"/>
      <c r="C10" s="27"/>
      <c r="D10" s="28"/>
    </row>
    <row r="11" spans="2:4" ht="15">
      <c r="B11" s="26"/>
      <c r="C11" s="27"/>
      <c r="D11" s="28"/>
    </row>
    <row r="12" spans="2:4" ht="15">
      <c r="B12" s="26"/>
      <c r="C12" s="27"/>
      <c r="D12" s="28"/>
    </row>
    <row r="13" spans="2:4" ht="15">
      <c r="B13" s="26"/>
      <c r="C13" s="27"/>
      <c r="D13" s="28"/>
    </row>
    <row r="14" spans="2:5" ht="15">
      <c r="B14" s="32" t="s">
        <v>23</v>
      </c>
      <c r="C14" s="33"/>
      <c r="D14" s="34">
        <f>SUM(D6:D13)</f>
        <v>0</v>
      </c>
      <c r="E14" s="35">
        <f>IF(D14='10 Day Form'!N42,"","Error! Amount must equal Total Expenses on Page 1")</f>
      </c>
    </row>
    <row r="15" spans="2:4" ht="15">
      <c r="B15" s="29" t="s">
        <v>24</v>
      </c>
      <c r="C15" s="30"/>
      <c r="D15" s="31"/>
    </row>
    <row r="16" spans="2:4" ht="15">
      <c r="B16" s="29" t="s">
        <v>35</v>
      </c>
      <c r="C16" s="30"/>
      <c r="D16" s="31"/>
    </row>
    <row r="17" spans="2:16" ht="15">
      <c r="B17" s="36" t="s">
        <v>25</v>
      </c>
      <c r="C17" s="37"/>
      <c r="D17" s="38" t="str">
        <f>IF(D14&lt;D15,D15-D14,"N/A")</f>
        <v>N/A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2:16" ht="15.75" thickBot="1">
      <c r="B18" s="40" t="s">
        <v>36</v>
      </c>
      <c r="C18" s="41"/>
      <c r="D18" s="42" t="str">
        <f>IF(D14&gt;D15,D14-D15,"N/A")</f>
        <v>N/A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pans="2:16" ht="15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</row>
    <row r="20" spans="2:16" ht="15"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</row>
    <row r="21" spans="2:16" ht="15.75">
      <c r="B21" s="43" t="s">
        <v>28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2:16" ht="15.75">
      <c r="B22" s="44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  <row r="23" spans="2:16" ht="15.75">
      <c r="B23" s="43" t="s">
        <v>29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</row>
  </sheetData>
  <sheetProtection sheet="1"/>
  <protectedRanges>
    <protectedRange password="DCC5" sqref="B17:P23" name="Range2"/>
    <protectedRange password="DCC5" sqref="B14:E14" name="Range1"/>
  </protectedRange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34.140625" style="0" customWidth="1"/>
    <col min="2" max="2" width="27.7109375" style="0" customWidth="1"/>
    <col min="3" max="3" width="15.8515625" style="0" customWidth="1"/>
    <col min="4" max="4" width="8.57421875" style="0" bestFit="1" customWidth="1"/>
    <col min="5" max="5" width="13.140625" style="0" customWidth="1"/>
    <col min="6" max="6" width="23.140625" style="0" customWidth="1"/>
    <col min="7" max="7" width="12.7109375" style="0" customWidth="1"/>
  </cols>
  <sheetData>
    <row r="1" spans="1:7" ht="45">
      <c r="A1" s="87" t="s">
        <v>62</v>
      </c>
      <c r="B1" s="88" t="s">
        <v>63</v>
      </c>
      <c r="C1" s="89" t="s">
        <v>64</v>
      </c>
      <c r="D1" s="90" t="s">
        <v>65</v>
      </c>
      <c r="E1" s="91" t="s">
        <v>66</v>
      </c>
      <c r="F1" s="92" t="s">
        <v>67</v>
      </c>
      <c r="G1" s="93" t="s">
        <v>68</v>
      </c>
    </row>
    <row r="2" spans="1:7" ht="45">
      <c r="A2" s="94" t="s">
        <v>69</v>
      </c>
      <c r="B2" s="94" t="s">
        <v>70</v>
      </c>
      <c r="C2" s="95" t="s">
        <v>71</v>
      </c>
      <c r="D2" s="96">
        <f>('[1]Background Data'!D3*325*2)+('[1]Background Data'!D4*(28+33)*2)</f>
        <v>1267.97396528</v>
      </c>
      <c r="E2" s="97">
        <f>D2*'[1]Background Data'!C11</f>
        <v>64.79324139049425</v>
      </c>
      <c r="F2" s="98">
        <f>D2*'[1]Background Data'!C12</f>
        <v>14.881835110197636</v>
      </c>
      <c r="G2" s="99" t="s">
        <v>72</v>
      </c>
    </row>
    <row r="3" spans="1:7" ht="15">
      <c r="A3" s="94" t="s">
        <v>73</v>
      </c>
      <c r="B3" s="100" t="s">
        <v>74</v>
      </c>
      <c r="C3" s="101">
        <f>1-(D3/D2)</f>
        <v>0.4891714075083805</v>
      </c>
      <c r="D3" s="96">
        <f>'[1]Background Data'!D4*325*2</f>
        <v>647.717356</v>
      </c>
      <c r="E3" s="97">
        <f>D3*'[1]Background Data'!C11</f>
        <v>33.098240302475915</v>
      </c>
      <c r="F3" s="98">
        <f>D3*'[1]Background Data'!C12</f>
        <v>7.602066883034625</v>
      </c>
      <c r="G3" s="99" t="s">
        <v>75</v>
      </c>
    </row>
    <row r="4" spans="1:7" ht="15">
      <c r="A4" s="94" t="s">
        <v>76</v>
      </c>
      <c r="B4" s="100" t="s">
        <v>74</v>
      </c>
      <c r="C4" s="101">
        <f>1-(D4/D2)</f>
        <v>0.7445857037541903</v>
      </c>
      <c r="D4" s="96">
        <f>'[1]Background Data'!D5*325*2</f>
        <v>323.858678</v>
      </c>
      <c r="E4" s="97">
        <f>D4*'[1]Background Data'!C11</f>
        <v>16.549120151237958</v>
      </c>
      <c r="F4" s="98">
        <f>D4*'[1]Background Data'!C12</f>
        <v>3.8010334415173124</v>
      </c>
      <c r="G4" s="99" t="s">
        <v>75</v>
      </c>
    </row>
    <row r="5" spans="1:7" ht="30" customHeight="1">
      <c r="A5" s="94" t="s">
        <v>77</v>
      </c>
      <c r="B5" s="94" t="s">
        <v>78</v>
      </c>
      <c r="C5" s="101">
        <f>1-(D5/D2)</f>
        <v>0.7890754315441002</v>
      </c>
      <c r="D5" s="96">
        <f>('[1]Background Data'!D6*300*2)+('[1]Background Data'!D4*28*2)</f>
        <v>267.44686144</v>
      </c>
      <c r="E5" s="97">
        <f>D5*'[1]Background Data'!C11</f>
        <v>13.666486479148942</v>
      </c>
      <c r="F5" s="98">
        <f>D5*'[1]Background Data'!C12</f>
        <v>3.1389446484502943</v>
      </c>
      <c r="G5" s="99" t="s">
        <v>75</v>
      </c>
    </row>
    <row r="6" spans="1:7" ht="30" customHeight="1">
      <c r="A6" s="94" t="s">
        <v>79</v>
      </c>
      <c r="B6" s="94" t="s">
        <v>78</v>
      </c>
      <c r="C6" s="101">
        <f>1-(D6/D2)</f>
        <v>0.8881810468334886</v>
      </c>
      <c r="D6" s="96">
        <f>('[1]Background Data'!D7*300*2)+('[1]Background Data'!D4*28*2)</f>
        <v>141.78352144</v>
      </c>
      <c r="E6" s="97">
        <f>D6*'[1]Background Data'!C11</f>
        <v>7.24511242455014</v>
      </c>
      <c r="F6" s="98">
        <f>D6*'[1]Background Data'!C12</f>
        <v>1.6640712232189336</v>
      </c>
      <c r="G6" s="99" t="s">
        <v>75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25.8515625" style="0" customWidth="1"/>
    <col min="2" max="2" width="18.28125" style="0" customWidth="1"/>
    <col min="3" max="3" width="12.00390625" style="0" bestFit="1" customWidth="1"/>
    <col min="4" max="6" width="15.8515625" style="0" customWidth="1"/>
    <col min="9" max="9" width="13.28125" style="0" customWidth="1"/>
    <col min="10" max="10" width="16.421875" style="0" customWidth="1"/>
  </cols>
  <sheetData>
    <row r="1" ht="23.25">
      <c r="A1" s="102" t="s">
        <v>80</v>
      </c>
    </row>
    <row r="3" ht="18.75">
      <c r="A3" s="103" t="s">
        <v>81</v>
      </c>
    </row>
    <row r="4" ht="18.75">
      <c r="A4" s="103" t="s">
        <v>82</v>
      </c>
    </row>
    <row r="6" spans="1:10" s="107" customFormat="1" ht="60">
      <c r="A6" s="104" t="s">
        <v>83</v>
      </c>
      <c r="B6" s="105" t="s">
        <v>84</v>
      </c>
      <c r="C6" s="106" t="s">
        <v>85</v>
      </c>
      <c r="D6" s="87" t="s">
        <v>86</v>
      </c>
      <c r="E6" s="87" t="s">
        <v>87</v>
      </c>
      <c r="F6" s="87" t="s">
        <v>88</v>
      </c>
      <c r="G6" s="90" t="s">
        <v>65</v>
      </c>
      <c r="H6" s="89" t="s">
        <v>89</v>
      </c>
      <c r="I6" s="91" t="s">
        <v>90</v>
      </c>
      <c r="J6" s="92" t="s">
        <v>91</v>
      </c>
    </row>
    <row r="7" spans="1:10" ht="15">
      <c r="A7" s="108" t="s">
        <v>92</v>
      </c>
      <c r="B7" s="109" t="s">
        <v>93</v>
      </c>
      <c r="C7" s="110" t="s">
        <v>94</v>
      </c>
      <c r="D7" s="94"/>
      <c r="E7" s="94"/>
      <c r="F7" s="94"/>
      <c r="G7" s="111">
        <f>(D7*'[1]Background Data'!D3)+(SUM(E7:F7)*'[1]Background Data'!D4)</f>
        <v>0</v>
      </c>
      <c r="H7" s="112" t="s">
        <v>71</v>
      </c>
      <c r="I7" s="97">
        <f>G7*'[1]Background Data'!C11</f>
        <v>0</v>
      </c>
      <c r="J7" s="98">
        <f>G7*'[1]Background Data'!C12</f>
        <v>0</v>
      </c>
    </row>
    <row r="8" spans="1:8" ht="15">
      <c r="A8" s="107"/>
      <c r="G8" s="113"/>
      <c r="H8" s="114"/>
    </row>
    <row r="9" spans="1:10" ht="60">
      <c r="A9" s="104" t="s">
        <v>95</v>
      </c>
      <c r="B9" s="105"/>
      <c r="C9" s="106"/>
      <c r="D9" s="87" t="s">
        <v>96</v>
      </c>
      <c r="E9" s="87" t="s">
        <v>97</v>
      </c>
      <c r="F9" s="87" t="s">
        <v>98</v>
      </c>
      <c r="G9" s="115" t="s">
        <v>65</v>
      </c>
      <c r="H9" s="89" t="s">
        <v>89</v>
      </c>
      <c r="I9" s="91" t="s">
        <v>90</v>
      </c>
      <c r="J9" s="92" t="s">
        <v>91</v>
      </c>
    </row>
    <row r="10" spans="1:10" ht="15">
      <c r="A10" s="116" t="s">
        <v>99</v>
      </c>
      <c r="B10" s="117" t="s">
        <v>100</v>
      </c>
      <c r="C10" s="118" t="s">
        <v>94</v>
      </c>
      <c r="D10" s="119"/>
      <c r="E10" s="119"/>
      <c r="F10" s="119"/>
      <c r="G10" s="111">
        <f>(D10*'[1]Background Data'!D6)+(SUM(E10:F10)*'[1]Background Data'!D4)</f>
        <v>0</v>
      </c>
      <c r="H10" s="112" t="e">
        <f>1-(G10/G7)</f>
        <v>#DIV/0!</v>
      </c>
      <c r="I10" s="97">
        <f>G10*'[1]Background Data'!C11</f>
        <v>0</v>
      </c>
      <c r="J10" s="98">
        <f>G10*'[1]Background Data'!C12</f>
        <v>0</v>
      </c>
    </row>
    <row r="11" spans="1:10" ht="15">
      <c r="A11" s="108" t="s">
        <v>101</v>
      </c>
      <c r="B11" s="109" t="s">
        <v>102</v>
      </c>
      <c r="C11" s="110" t="s">
        <v>94</v>
      </c>
      <c r="D11" s="94"/>
      <c r="E11" s="94"/>
      <c r="F11" s="94"/>
      <c r="G11" s="111">
        <f>(D11*'[1]Background Data'!D7)+(SUM(E11:F11)*'[1]Background Data'!D4)</f>
        <v>0</v>
      </c>
      <c r="H11" s="112" t="e">
        <f>1-(G11/G7)</f>
        <v>#DIV/0!</v>
      </c>
      <c r="I11" s="97">
        <f>G11*'[1]Background Data'!C11</f>
        <v>0</v>
      </c>
      <c r="J11" s="98">
        <f>G11*'[1]Background Data'!C12</f>
        <v>0</v>
      </c>
    </row>
    <row r="12" spans="1:10" ht="15">
      <c r="A12" s="107"/>
      <c r="G12" s="113"/>
      <c r="H12" s="114"/>
      <c r="J12" s="120"/>
    </row>
    <row r="13" spans="1:10" ht="60">
      <c r="A13" s="104" t="s">
        <v>103</v>
      </c>
      <c r="B13" s="105"/>
      <c r="C13" s="121"/>
      <c r="D13" s="87" t="s">
        <v>104</v>
      </c>
      <c r="E13" s="122"/>
      <c r="F13" s="123"/>
      <c r="G13" s="115" t="s">
        <v>65</v>
      </c>
      <c r="H13" s="89" t="s">
        <v>89</v>
      </c>
      <c r="I13" s="91" t="s">
        <v>90</v>
      </c>
      <c r="J13" s="92" t="s">
        <v>91</v>
      </c>
    </row>
    <row r="14" spans="1:10" ht="15">
      <c r="A14" s="108" t="s">
        <v>94</v>
      </c>
      <c r="B14" s="109" t="s">
        <v>94</v>
      </c>
      <c r="C14" s="124"/>
      <c r="D14" s="94"/>
      <c r="E14" s="125"/>
      <c r="F14" s="126"/>
      <c r="G14" s="111">
        <f>D14*'[1]Background Data'!D4</f>
        <v>0</v>
      </c>
      <c r="H14" s="112" t="e">
        <f>1-(G14/G7)</f>
        <v>#DIV/0!</v>
      </c>
      <c r="I14" s="97">
        <f>G14*'[1]Background Data'!C11</f>
        <v>0</v>
      </c>
      <c r="J14" s="98">
        <f>G14*'[1]Background Data'!C12</f>
        <v>0</v>
      </c>
    </row>
    <row r="15" spans="1:10" ht="15">
      <c r="A15" s="108" t="s">
        <v>105</v>
      </c>
      <c r="B15" s="109" t="s">
        <v>105</v>
      </c>
      <c r="C15" s="127"/>
      <c r="D15" s="94"/>
      <c r="E15" s="128"/>
      <c r="F15" s="129"/>
      <c r="G15" s="111">
        <f>D15*'[1]Background Data'!D5</f>
        <v>0</v>
      </c>
      <c r="H15" s="112" t="e">
        <f>1-(G15/G7)</f>
        <v>#DIV/0!</v>
      </c>
      <c r="I15" s="97">
        <f>G15*'[1]Background Data'!C11</f>
        <v>0</v>
      </c>
      <c r="J15" s="98">
        <f>G15*'[1]Background Data'!C12</f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8.140625" style="136" customWidth="1"/>
    <col min="2" max="2" width="18.140625" style="132" bestFit="1" customWidth="1"/>
    <col min="3" max="3" width="17.8515625" style="132" customWidth="1"/>
    <col min="4" max="4" width="11.57421875" style="132" bestFit="1" customWidth="1"/>
    <col min="5" max="16384" width="9.140625" style="132" customWidth="1"/>
  </cols>
  <sheetData>
    <row r="1" spans="1:4" s="130" customFormat="1" ht="45">
      <c r="A1" s="87" t="s">
        <v>106</v>
      </c>
      <c r="B1" s="88" t="s">
        <v>107</v>
      </c>
      <c r="C1" s="87" t="s">
        <v>108</v>
      </c>
      <c r="D1" s="90" t="s">
        <v>65</v>
      </c>
    </row>
    <row r="2" spans="1:4" ht="30">
      <c r="A2" s="94" t="s">
        <v>109</v>
      </c>
      <c r="B2" s="100" t="s">
        <v>110</v>
      </c>
      <c r="C2" s="131">
        <v>1.5</v>
      </c>
      <c r="D2" s="96">
        <f aca="true" t="shared" si="0" ref="D2:D7">C2*2.20462</f>
        <v>3.3069299999999995</v>
      </c>
    </row>
    <row r="3" spans="1:4" ht="30">
      <c r="A3" s="94" t="s">
        <v>111</v>
      </c>
      <c r="B3" s="100" t="s">
        <v>110</v>
      </c>
      <c r="C3" s="131">
        <v>0.8</v>
      </c>
      <c r="D3" s="96">
        <f t="shared" si="0"/>
        <v>1.763696</v>
      </c>
    </row>
    <row r="4" spans="1:4" ht="15">
      <c r="A4" s="94" t="s">
        <v>73</v>
      </c>
      <c r="B4" s="100" t="s">
        <v>112</v>
      </c>
      <c r="C4" s="131">
        <v>0.452</v>
      </c>
      <c r="D4" s="96">
        <f t="shared" si="0"/>
        <v>0.9964882399999999</v>
      </c>
    </row>
    <row r="5" spans="1:4" ht="15">
      <c r="A5" s="94" t="s">
        <v>76</v>
      </c>
      <c r="B5" s="100" t="s">
        <v>112</v>
      </c>
      <c r="C5" s="131">
        <v>0.226</v>
      </c>
      <c r="D5" s="96">
        <f t="shared" si="0"/>
        <v>0.49824411999999996</v>
      </c>
    </row>
    <row r="6" spans="1:4" ht="15">
      <c r="A6" s="94" t="s">
        <v>100</v>
      </c>
      <c r="B6" s="100" t="s">
        <v>110</v>
      </c>
      <c r="C6" s="131">
        <f>0.16</f>
        <v>0.16</v>
      </c>
      <c r="D6" s="96">
        <f t="shared" si="0"/>
        <v>0.3527392</v>
      </c>
    </row>
    <row r="7" spans="1:4" ht="15">
      <c r="A7" s="94" t="s">
        <v>113</v>
      </c>
      <c r="B7" s="100" t="s">
        <v>110</v>
      </c>
      <c r="C7" s="131">
        <v>0.065</v>
      </c>
      <c r="D7" s="96">
        <f t="shared" si="0"/>
        <v>0.1433003</v>
      </c>
    </row>
    <row r="8" spans="1:4" s="133" customFormat="1" ht="15">
      <c r="A8" s="133" t="s">
        <v>114</v>
      </c>
      <c r="D8" s="134"/>
    </row>
    <row r="9" s="130" customFormat="1" ht="15"/>
    <row r="10" spans="1:3" s="130" customFormat="1" ht="15">
      <c r="A10" s="87" t="s">
        <v>115</v>
      </c>
      <c r="B10" s="88" t="s">
        <v>107</v>
      </c>
      <c r="C10" s="88" t="s">
        <v>116</v>
      </c>
    </row>
    <row r="11" spans="1:3" ht="15">
      <c r="A11" s="94" t="s">
        <v>117</v>
      </c>
      <c r="B11" s="100" t="s">
        <v>118</v>
      </c>
      <c r="C11" s="100">
        <v>0.05109982</v>
      </c>
    </row>
    <row r="12" spans="1:3" ht="30">
      <c r="A12" s="94" t="s">
        <v>67</v>
      </c>
      <c r="B12" s="100" t="s">
        <v>118</v>
      </c>
      <c r="C12" s="100">
        <v>0.011736704</v>
      </c>
    </row>
    <row r="13" spans="1:5" s="135" customFormat="1" ht="15">
      <c r="A13" s="133" t="s">
        <v>119</v>
      </c>
      <c r="B13" s="133"/>
      <c r="C13" s="133"/>
      <c r="D13" s="133"/>
      <c r="E13" s="133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F24"/>
  <sheetViews>
    <sheetView zoomScalePageLayoutView="0" workbookViewId="0" topLeftCell="A1">
      <selection activeCell="E25" sqref="E25"/>
    </sheetView>
  </sheetViews>
  <sheetFormatPr defaultColWidth="9.140625" defaultRowHeight="15"/>
  <sheetData>
    <row r="2" spans="2:4" ht="30" customHeight="1">
      <c r="B2" s="144" t="s">
        <v>120</v>
      </c>
      <c r="C2" s="145"/>
      <c r="D2" s="146"/>
    </row>
    <row r="3" ht="15">
      <c r="F3" s="107" t="s">
        <v>121</v>
      </c>
    </row>
    <row r="6" spans="2:6" ht="15" customHeight="1">
      <c r="B6" s="137" t="s">
        <v>122</v>
      </c>
      <c r="D6" s="137" t="s">
        <v>123</v>
      </c>
      <c r="F6" t="s">
        <v>124</v>
      </c>
    </row>
    <row r="7" ht="15">
      <c r="F7" t="s">
        <v>125</v>
      </c>
    </row>
    <row r="8" ht="15">
      <c r="F8" t="s">
        <v>126</v>
      </c>
    </row>
    <row r="9" ht="15">
      <c r="F9" t="s">
        <v>127</v>
      </c>
    </row>
    <row r="10" spans="2:4" ht="30" customHeight="1">
      <c r="B10" s="144" t="s">
        <v>128</v>
      </c>
      <c r="C10" s="145"/>
      <c r="D10" s="146"/>
    </row>
    <row r="14" spans="2:6" ht="15">
      <c r="B14" s="137" t="s">
        <v>122</v>
      </c>
      <c r="D14" s="137" t="s">
        <v>123</v>
      </c>
      <c r="F14" t="s">
        <v>129</v>
      </c>
    </row>
    <row r="15" ht="15">
      <c r="F15" t="s">
        <v>130</v>
      </c>
    </row>
    <row r="18" spans="2:4" ht="30" customHeight="1">
      <c r="B18" s="144" t="s">
        <v>131</v>
      </c>
      <c r="C18" s="145"/>
      <c r="D18" s="146"/>
    </row>
    <row r="22" spans="2:6" ht="15">
      <c r="B22" s="137" t="s">
        <v>122</v>
      </c>
      <c r="D22" s="137" t="s">
        <v>123</v>
      </c>
      <c r="F22" t="s">
        <v>132</v>
      </c>
    </row>
    <row r="23" ht="15">
      <c r="F23" t="s">
        <v>133</v>
      </c>
    </row>
    <row r="24" ht="15">
      <c r="F24" t="s">
        <v>134</v>
      </c>
    </row>
  </sheetData>
  <sheetProtection/>
  <mergeCells count="3">
    <mergeCell ref="B2:D2"/>
    <mergeCell ref="B10:D10"/>
    <mergeCell ref="B18:D1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Wesleyan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Nathan Peters</dc:creator>
  <cp:keywords/>
  <dc:description/>
  <cp:lastModifiedBy>Rodrigue, Christine</cp:lastModifiedBy>
  <cp:lastPrinted>2016-06-09T13:41:33Z</cp:lastPrinted>
  <dcterms:created xsi:type="dcterms:W3CDTF">2009-06-25T21:51:47Z</dcterms:created>
  <dcterms:modified xsi:type="dcterms:W3CDTF">2018-07-05T20:45:55Z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