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C:\Users\jkleindienst\Documents\Climate &amp; Planning\Carbon Offsets\Air Travel Offsets\"/>
    </mc:Choice>
  </mc:AlternateContent>
  <xr:revisionPtr revIDLastSave="0" documentId="13_ncr:1_{99165F39-BD4C-474D-BE6B-6352B2031988}" xr6:coauthVersionLast="47" xr6:coauthVersionMax="47" xr10:uidLastSave="{00000000-0000-0000-0000-000000000000}"/>
  <bookViews>
    <workbookView xWindow="-120" yWindow="-120" windowWidth="29040" windowHeight="15840" activeTab="2" xr2:uid="{00000000-000D-0000-FFFF-FFFF00000000}"/>
  </bookViews>
  <sheets>
    <sheet name="Directions" sheetId="5" r:id="rId1"/>
    <sheet name="Washington Example" sheetId="2" r:id="rId2"/>
    <sheet name="Your Calculations" sheetId="3" r:id="rId3"/>
    <sheet name="Background Data" sheetId="1" r:id="rId4"/>
    <sheet name="Travel Decision Tre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2" i="3" l="1"/>
  <c r="G11" i="3"/>
  <c r="G7" i="3"/>
  <c r="J7" i="3" s="1"/>
  <c r="G8" i="3"/>
  <c r="I8" i="3" s="1"/>
  <c r="I7" i="3" l="1"/>
  <c r="D5" i="1"/>
  <c r="G16" i="3" s="1"/>
  <c r="D4" i="2" l="1"/>
  <c r="F4" i="2"/>
  <c r="E4" i="2"/>
  <c r="D7" i="1"/>
  <c r="D6" i="2" s="1"/>
  <c r="C6" i="2" s="1"/>
  <c r="C6" i="1"/>
  <c r="D6" i="1" s="1"/>
  <c r="D4" i="1"/>
  <c r="D3" i="1"/>
  <c r="D2" i="2" s="1"/>
  <c r="C4" i="2" s="1"/>
  <c r="D2" i="1"/>
  <c r="J16" i="3" l="1"/>
  <c r="G15" i="3"/>
  <c r="D3" i="2"/>
  <c r="C3" i="2" s="1"/>
  <c r="D5" i="2"/>
  <c r="C5" i="2" s="1"/>
  <c r="I16" i="3"/>
  <c r="J15" i="3" l="1"/>
  <c r="I15" i="3"/>
  <c r="H12" i="3"/>
  <c r="H11" i="3"/>
  <c r="H15" i="3"/>
  <c r="H16" i="3"/>
  <c r="I12" i="3"/>
  <c r="J11" i="3"/>
  <c r="J8" i="3"/>
  <c r="I11" i="3"/>
  <c r="J12" i="3"/>
  <c r="F5" i="2"/>
  <c r="E5" i="2"/>
  <c r="E3" i="2"/>
  <c r="F3" i="2"/>
  <c r="F2" i="2"/>
  <c r="E2" i="2"/>
  <c r="F6" i="2"/>
  <c r="E6" i="2"/>
</calcChain>
</file>

<file path=xl/sharedStrings.xml><?xml version="1.0" encoding="utf-8"?>
<sst xmlns="http://schemas.openxmlformats.org/spreadsheetml/2006/main" count="112" uniqueCount="77">
  <si>
    <t>Source</t>
  </si>
  <si>
    <t>Unit</t>
  </si>
  <si>
    <t>kg CO2e (includes CO2, methane, and other GHGs)</t>
  </si>
  <si>
    <t>lb CO2e</t>
  </si>
  <si>
    <t>airplane (first class, mean of long/short flights)</t>
  </si>
  <si>
    <t>per passenger mile</t>
  </si>
  <si>
    <t>airplane (coach, mean of long/ short flights)</t>
  </si>
  <si>
    <t>car (25 mpg)</t>
  </si>
  <si>
    <t>per mile</t>
  </si>
  <si>
    <t>Amtrak (coach)</t>
  </si>
  <si>
    <t xml:space="preserve">bus </t>
  </si>
  <si>
    <t>Distances</t>
  </si>
  <si>
    <t>Gallon of gas equivalent</t>
  </si>
  <si>
    <t>Amtrak (coach) + car to New Haven Train Station</t>
  </si>
  <si>
    <t>bus + car to New Haven</t>
  </si>
  <si>
    <t>Equivalencies sourced from EPA's Greenhouse Gas Equivalencies Calculator, https://www.epa.gov/energy/greenhouse-gas-equivalencies-calculator</t>
  </si>
  <si>
    <t>Number of trees to plant to offset</t>
  </si>
  <si>
    <r>
      <t xml:space="preserve">Values sourced from Kalmus, P. (2017). </t>
    </r>
    <r>
      <rPr>
        <sz val="11"/>
        <color theme="1"/>
        <rFont val="Calibri"/>
        <family val="2"/>
        <scheme val="minor"/>
      </rPr>
      <t>Being the Change: Live Well and Spark a Climate Revolution.</t>
    </r>
    <r>
      <rPr>
        <i/>
        <sz val="11"/>
        <color theme="1"/>
        <rFont val="Calibri"/>
        <family val="2"/>
        <scheme val="minor"/>
      </rPr>
      <t xml:space="preserve"> Gabriola Island, British Columbia, Canada: New Society Publishers.</t>
    </r>
  </si>
  <si>
    <t>Starting Location</t>
  </si>
  <si>
    <t>Ending Location</t>
  </si>
  <si>
    <t>Distance from Airport to Airport (miles)</t>
  </si>
  <si>
    <t>Distance from Airport to Ending Location (miles)</t>
  </si>
  <si>
    <t>Airplane (coach)  + car to Bradley airport + car from Dulles</t>
  </si>
  <si>
    <t>Traveling one-way from Wesleyan to downtown Washington, DC</t>
  </si>
  <si>
    <t>Equivalent gallons of gas</t>
  </si>
  <si>
    <t>Car</t>
  </si>
  <si>
    <t>Calculate Your Travel-Related Carbon Footprint</t>
  </si>
  <si>
    <t>Car (25 mpg)</t>
  </si>
  <si>
    <t>Equivalencies</t>
  </si>
  <si>
    <t>per lb CO2e</t>
  </si>
  <si>
    <t>Value</t>
  </si>
  <si>
    <t>Gallons of gasoline</t>
  </si>
  <si>
    <t>Number of trees needed to plant to offset</t>
  </si>
  <si>
    <t>Distance from Station to Station (miles)</t>
  </si>
  <si>
    <t>Distance from Station to Ending Location (miles)</t>
  </si>
  <si>
    <t>Distance from Starting Location to Station (miles)</t>
  </si>
  <si>
    <t>Distance from Starting Location to Airport (miles)</t>
  </si>
  <si>
    <t>Bus (coach)</t>
  </si>
  <si>
    <t>Distance from Starting Location to Ending Location (miles)</t>
  </si>
  <si>
    <t>Train + car</t>
  </si>
  <si>
    <t>Bus + car</t>
  </si>
  <si>
    <t>Coach + car</t>
  </si>
  <si>
    <t>Airplane (coach)</t>
  </si>
  <si>
    <t>Could you attend without being physically present?</t>
  </si>
  <si>
    <t>No</t>
  </si>
  <si>
    <t>Yes</t>
  </si>
  <si>
    <t>Why are you attending?</t>
  </si>
  <si>
    <t>Consider the following:</t>
  </si>
  <si>
    <t>Are there other ways of exchanging this information?</t>
  </si>
  <si>
    <t>Could you live stream the event?</t>
  </si>
  <si>
    <t>Do you need institutional support to participate virtually?</t>
  </si>
  <si>
    <t>Use the travel footprint calculator to calculate your carbon footprint using different travel modes.</t>
  </si>
  <si>
    <t>Factor the time and cost needed to go to and from the airport as well as the flight itself - flying is not often much faster or cheaper.</t>
  </si>
  <si>
    <t>Is your destination 
within 350 miles?</t>
  </si>
  <si>
    <t xml:space="preserve">Train/Bus </t>
  </si>
  <si>
    <t xml:space="preserve">Airplane </t>
  </si>
  <si>
    <t>Car (50 mpg)</t>
  </si>
  <si>
    <t>car (50 mpg)</t>
  </si>
  <si>
    <t>Car: 325 miles x2</t>
  </si>
  <si>
    <t>Train: 300 miles x2
Car: 28 miles x2 to New Haven</t>
  </si>
  <si>
    <t>Air: 325 miles x2
Car: 33 miles to Bradley x2 
+ 28 miles from Dulles x2</t>
  </si>
  <si>
    <t>Travel Time (approx.)</t>
  </si>
  <si>
    <t>7 hours</t>
  </si>
  <si>
    <t>% carbon savings from air travel</t>
  </si>
  <si>
    <t>N/A</t>
  </si>
  <si>
    <t>% carbon savings</t>
  </si>
  <si>
    <t>6 hours</t>
  </si>
  <si>
    <t>Travel Mode</t>
  </si>
  <si>
    <t>Details</t>
  </si>
  <si>
    <t>Flying is often the only practical option for long-distance travel. Ask yourself: 
Could you combine this trip with other work-related activities to maximize the trip's benefit?  
Is this trip worth the time away and impact on the climate?</t>
  </si>
  <si>
    <r>
      <rPr>
        <b/>
        <sz val="11"/>
        <color theme="1"/>
        <rFont val="Calibri"/>
        <family val="2"/>
        <scheme val="minor"/>
      </rPr>
      <t>Tab 1 (Washington example):</t>
    </r>
    <r>
      <rPr>
        <sz val="11"/>
        <color theme="1"/>
        <rFont val="Calibri"/>
        <family val="2"/>
        <scheme val="minor"/>
      </rPr>
      <t xml:space="preserve"> shows the carbon footprint differences between plane, train, bus, and car between Wesleyan and Washington, DC.  Travel times between each mode of travel are nearly equal.  When traveling to other cities a similar distance away, travel times and carbon footprints may vary.</t>
    </r>
  </si>
  <si>
    <r>
      <rPr>
        <b/>
        <sz val="11"/>
        <color theme="1"/>
        <rFont val="Calibri"/>
        <family val="2"/>
        <scheme val="minor"/>
      </rPr>
      <t>Tab 2 (Your calculations):</t>
    </r>
    <r>
      <rPr>
        <sz val="11"/>
        <color theme="1"/>
        <rFont val="Calibri"/>
        <family val="2"/>
        <scheme val="minor"/>
      </rPr>
      <t xml:space="preserve"> gives you the opportunity to investigate the carbon footprint of different travel modes based on an actual trip you plan to take.  The chart at the bottom will automatically populate once you enter in distance data.</t>
    </r>
  </si>
  <si>
    <r>
      <rPr>
        <b/>
        <sz val="11"/>
        <color theme="1"/>
        <rFont val="Calibri"/>
        <family val="2"/>
        <scheme val="minor"/>
      </rPr>
      <t>Tab 3 (Background data):</t>
    </r>
    <r>
      <rPr>
        <sz val="11"/>
        <color theme="1"/>
        <rFont val="Calibri"/>
        <family val="2"/>
        <scheme val="minor"/>
      </rPr>
      <t xml:space="preserve"> If you are interested in the background figures used in this spreadsheet, figures are here.</t>
    </r>
  </si>
  <si>
    <r>
      <rPr>
        <b/>
        <sz val="11"/>
        <color theme="1"/>
        <rFont val="Calibri"/>
        <family val="2"/>
        <scheme val="minor"/>
      </rPr>
      <t xml:space="preserve">Tab 4 (Travel decision tree): </t>
    </r>
    <r>
      <rPr>
        <sz val="11"/>
        <color theme="1"/>
        <rFont val="Calibri"/>
        <family val="2"/>
        <scheme val="minor"/>
      </rPr>
      <t>If you’re trying to decide which mode of travel makes the most sense for you, you can try the travel decision tree for assistance.</t>
    </r>
  </si>
  <si>
    <t>The Wesleyan Sustainability Office has created a guide to help you decide which form of travel to take for Wesleyan-funded trips.</t>
  </si>
  <si>
    <t>First class + car</t>
  </si>
  <si>
    <t>Airplane (first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</si>
</sst>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7"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xf numFmtId="9" fontId="6" fillId="0" borderId="0" applyFont="0" applyFill="0" applyBorder="0" applyAlignment="0" applyProtection="0"/>
  </cellStyleXfs>
  <cellXfs count="66">
    <xf numFmtId="0" fontId="0" fillId="0" borderId="0" xfId="0"/>
    <xf numFmtId="0" fontId="1"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xf>
    <xf numFmtId="0" fontId="2" fillId="0" borderId="0" xfId="0" applyFont="1"/>
    <xf numFmtId="0" fontId="1" fillId="0" borderId="1" xfId="0" applyFont="1" applyBorder="1" applyAlignment="1">
      <alignment vertical="center" wrapText="1"/>
    </xf>
    <xf numFmtId="0" fontId="1" fillId="0" borderId="1" xfId="0" applyFont="1" applyBorder="1" applyAlignment="1">
      <alignment vertical="center"/>
    </xf>
    <xf numFmtId="0" fontId="0" fillId="0" borderId="1" xfId="0" applyBorder="1" applyAlignment="1">
      <alignment vertical="center" wrapText="1"/>
    </xf>
    <xf numFmtId="164" fontId="0" fillId="0" borderId="1" xfId="0" applyNumberFormat="1" applyBorder="1" applyAlignment="1">
      <alignment vertical="center"/>
    </xf>
    <xf numFmtId="0" fontId="0" fillId="0" borderId="1" xfId="0" applyBorder="1" applyAlignment="1">
      <alignment vertical="center"/>
    </xf>
    <xf numFmtId="164" fontId="2" fillId="0" borderId="0" xfId="0" applyNumberFormat="1" applyFont="1" applyAlignment="1">
      <alignment vertical="center"/>
    </xf>
    <xf numFmtId="0" fontId="1" fillId="0" borderId="0" xfId="0" applyFont="1"/>
    <xf numFmtId="0" fontId="3" fillId="0" borderId="0" xfId="0" applyFont="1"/>
    <xf numFmtId="0" fontId="5" fillId="0" borderId="0" xfId="0" applyFont="1"/>
    <xf numFmtId="0" fontId="0" fillId="0" borderId="2" xfId="0" applyBorder="1" applyAlignment="1">
      <alignment vertical="center" wrapText="1"/>
    </xf>
    <xf numFmtId="0" fontId="1" fillId="4" borderId="1" xfId="0" applyFont="1" applyFill="1" applyBorder="1" applyAlignment="1">
      <alignment vertical="center" wrapText="1"/>
    </xf>
    <xf numFmtId="165" fontId="0" fillId="4" borderId="1" xfId="0" applyNumberFormat="1" applyFill="1" applyBorder="1" applyAlignment="1">
      <alignment vertical="center"/>
    </xf>
    <xf numFmtId="0" fontId="1" fillId="2" borderId="1" xfId="0" applyFont="1" applyFill="1" applyBorder="1" applyAlignment="1">
      <alignment vertical="center" wrapText="1"/>
    </xf>
    <xf numFmtId="0" fontId="1" fillId="6" borderId="1" xfId="0" applyFont="1" applyFill="1" applyBorder="1" applyAlignment="1">
      <alignment vertical="center" wrapText="1"/>
    </xf>
    <xf numFmtId="0" fontId="0" fillId="6" borderId="1" xfId="0" applyFill="1" applyBorder="1" applyAlignment="1">
      <alignment vertical="center" wrapText="1"/>
    </xf>
    <xf numFmtId="0" fontId="0" fillId="6" borderId="2" xfId="0" applyFill="1" applyBorder="1" applyAlignment="1">
      <alignment vertical="center" wrapText="1"/>
    </xf>
    <xf numFmtId="0" fontId="1" fillId="3" borderId="1" xfId="0" applyFont="1" applyFill="1" applyBorder="1" applyAlignment="1">
      <alignment vertical="center" wrapText="1"/>
    </xf>
    <xf numFmtId="0" fontId="0" fillId="3" borderId="1" xfId="0" applyFill="1" applyBorder="1" applyAlignment="1">
      <alignment vertical="center" wrapText="1"/>
    </xf>
    <xf numFmtId="0" fontId="0" fillId="3" borderId="2" xfId="0" applyFill="1" applyBorder="1" applyAlignment="1">
      <alignment vertical="center" wrapText="1"/>
    </xf>
    <xf numFmtId="165" fontId="0" fillId="0" borderId="0" xfId="0" applyNumberFormat="1"/>
    <xf numFmtId="0" fontId="1" fillId="2" borderId="2" xfId="0" applyFont="1" applyFill="1" applyBorder="1" applyAlignment="1">
      <alignment vertical="center" wrapText="1"/>
    </xf>
    <xf numFmtId="0" fontId="4" fillId="2" borderId="1" xfId="0" applyFont="1" applyFill="1" applyBorder="1" applyAlignment="1">
      <alignment vertical="center" wrapText="1"/>
    </xf>
    <xf numFmtId="0" fontId="0" fillId="7" borderId="3" xfId="0" applyFill="1" applyBorder="1"/>
    <xf numFmtId="0" fontId="0" fillId="7" borderId="2" xfId="0" applyFill="1" applyBorder="1"/>
    <xf numFmtId="0" fontId="0" fillId="7" borderId="6" xfId="0" applyFill="1" applyBorder="1"/>
    <xf numFmtId="0" fontId="0" fillId="7" borderId="5" xfId="0" applyFill="1" applyBorder="1"/>
    <xf numFmtId="0" fontId="0" fillId="7" borderId="8" xfId="0" applyFill="1" applyBorder="1"/>
    <xf numFmtId="0" fontId="0" fillId="7" borderId="7" xfId="0" applyFill="1" applyBorder="1"/>
    <xf numFmtId="0" fontId="1" fillId="5" borderId="1" xfId="0" applyFont="1" applyFill="1" applyBorder="1" applyAlignment="1">
      <alignment vertical="center" wrapText="1"/>
    </xf>
    <xf numFmtId="165" fontId="0" fillId="5" borderId="1" xfId="0" applyNumberFormat="1" applyFill="1" applyBorder="1" applyAlignment="1">
      <alignment vertical="center"/>
    </xf>
    <xf numFmtId="0" fontId="0" fillId="0" borderId="0" xfId="0" applyFill="1"/>
    <xf numFmtId="0" fontId="0" fillId="0" borderId="1" xfId="0" applyBorder="1" applyAlignment="1">
      <alignment horizontal="center" vertical="center"/>
    </xf>
    <xf numFmtId="0" fontId="1" fillId="8" borderId="1" xfId="0" applyFont="1" applyFill="1" applyBorder="1" applyAlignment="1">
      <alignment vertical="center"/>
    </xf>
    <xf numFmtId="165" fontId="0" fillId="8" borderId="1" xfId="0" applyNumberFormat="1" applyFill="1" applyBorder="1" applyAlignment="1">
      <alignment vertical="center"/>
    </xf>
    <xf numFmtId="165" fontId="1" fillId="8" borderId="1" xfId="0" applyNumberFormat="1" applyFont="1" applyFill="1" applyBorder="1" applyAlignment="1">
      <alignment vertical="center"/>
    </xf>
    <xf numFmtId="164" fontId="0" fillId="8" borderId="1" xfId="0" applyNumberFormat="1" applyFill="1" applyBorder="1" applyAlignment="1">
      <alignment vertical="center"/>
    </xf>
    <xf numFmtId="0" fontId="0" fillId="7" borderId="12" xfId="0" applyFill="1" applyBorder="1"/>
    <xf numFmtId="0" fontId="0" fillId="7" borderId="11" xfId="0" applyFill="1" applyBorder="1"/>
    <xf numFmtId="0" fontId="0" fillId="7" borderId="13" xfId="0" applyFill="1" applyBorder="1"/>
    <xf numFmtId="0" fontId="1" fillId="9" borderId="1" xfId="0" applyFont="1" applyFill="1" applyBorder="1" applyAlignment="1">
      <alignment vertical="center" wrapText="1"/>
    </xf>
    <xf numFmtId="165" fontId="0" fillId="9" borderId="1" xfId="0" applyNumberFormat="1" applyFill="1" applyBorder="1" applyAlignment="1">
      <alignment vertical="center"/>
    </xf>
    <xf numFmtId="0" fontId="1" fillId="10" borderId="1" xfId="0" applyFont="1" applyFill="1" applyBorder="1" applyAlignment="1">
      <alignment vertical="center" wrapText="1"/>
    </xf>
    <xf numFmtId="164" fontId="0" fillId="10" borderId="1" xfId="0" applyNumberFormat="1" applyFill="1" applyBorder="1" applyAlignment="1">
      <alignment horizontal="center" vertical="center"/>
    </xf>
    <xf numFmtId="9" fontId="0" fillId="10" borderId="1" xfId="1" applyFont="1" applyFill="1" applyBorder="1" applyAlignment="1">
      <alignment horizontal="center" vertical="center"/>
    </xf>
    <xf numFmtId="165" fontId="0" fillId="10" borderId="1" xfId="0" applyNumberFormat="1" applyFill="1" applyBorder="1" applyAlignment="1">
      <alignment horizontal="center" vertical="center"/>
    </xf>
    <xf numFmtId="165" fontId="0" fillId="0" borderId="0" xfId="0" applyNumberFormat="1" applyAlignment="1">
      <alignment horizontal="center"/>
    </xf>
    <xf numFmtId="0" fontId="0" fillId="0" borderId="6" xfId="0" applyBorder="1"/>
    <xf numFmtId="0" fontId="0" fillId="0" borderId="8" xfId="0" applyBorder="1"/>
    <xf numFmtId="0" fontId="0" fillId="11" borderId="2" xfId="0" applyFill="1" applyBorder="1"/>
    <xf numFmtId="0" fontId="0" fillId="11" borderId="12" xfId="0" applyFill="1" applyBorder="1"/>
    <xf numFmtId="0" fontId="0" fillId="11" borderId="3" xfId="0" applyFill="1" applyBorder="1"/>
    <xf numFmtId="0" fontId="0" fillId="11" borderId="5" xfId="0" applyFill="1" applyBorder="1"/>
    <xf numFmtId="0" fontId="0" fillId="11" borderId="7" xfId="0" applyFill="1" applyBorder="1"/>
    <xf numFmtId="0" fontId="0" fillId="0" borderId="0" xfId="0" applyFill="1" applyAlignment="1">
      <alignment wrapText="1"/>
    </xf>
    <xf numFmtId="0" fontId="0" fillId="0" borderId="0" xfId="0" applyAlignment="1">
      <alignment horizontal="left" vertical="center" wrapText="1"/>
    </xf>
    <xf numFmtId="0" fontId="0" fillId="0" borderId="0" xfId="0" applyAlignment="1">
      <alignment wrapText="1"/>
    </xf>
    <xf numFmtId="1" fontId="0" fillId="8" borderId="1" xfId="0" applyNumberFormat="1" applyFill="1" applyBorder="1" applyAlignment="1">
      <alignment vertical="center"/>
    </xf>
    <xf numFmtId="0" fontId="0" fillId="0" borderId="9" xfId="0" applyBorder="1" applyAlignment="1">
      <alignment horizontal="center" wrapText="1"/>
    </xf>
    <xf numFmtId="0" fontId="0" fillId="0" borderId="4" xfId="0" applyBorder="1" applyAlignment="1">
      <alignment horizontal="center" wrapText="1"/>
    </xf>
    <xf numFmtId="0" fontId="0" fillId="0" borderId="10" xfId="0"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FFFF99"/>
      <color rgb="FFFF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a:lstStyle/>
          <a:p>
            <a:pPr>
              <a:defRPr/>
            </a:pPr>
            <a:r>
              <a:rPr lang="en-US"/>
              <a:t>Pounds of Carbon Dioxide Equivalent for </a:t>
            </a:r>
          </a:p>
          <a:p>
            <a:pPr>
              <a:defRPr/>
            </a:pPr>
            <a:r>
              <a:rPr lang="en-US"/>
              <a:t>Round Trip from Wesleyan to Downtown</a:t>
            </a:r>
            <a:r>
              <a:rPr lang="en-US" baseline="0"/>
              <a:t> </a:t>
            </a:r>
            <a:r>
              <a:rPr lang="en-US"/>
              <a:t>Washington, DC</a:t>
            </a:r>
          </a:p>
        </c:rich>
      </c:tx>
      <c:overlay val="0"/>
    </c:title>
    <c:autoTitleDeleted val="0"/>
    <c:plotArea>
      <c:layout/>
      <c:barChart>
        <c:barDir val="col"/>
        <c:grouping val="clustered"/>
        <c:varyColors val="0"/>
        <c:ser>
          <c:idx val="0"/>
          <c:order val="0"/>
          <c:tx>
            <c:strRef>
              <c:f>'Washington Example'!$D$1</c:f>
              <c:strCache>
                <c:ptCount val="1"/>
                <c:pt idx="0">
                  <c:v>lb CO2e</c:v>
                </c:pt>
              </c:strCache>
            </c:strRef>
          </c:tx>
          <c:invertIfNegative val="0"/>
          <c:dPt>
            <c:idx val="0"/>
            <c:invertIfNegative val="0"/>
            <c:bubble3D val="0"/>
            <c:spPr>
              <a:solidFill>
                <a:srgbClr val="C00000"/>
              </a:solidFill>
            </c:spPr>
            <c:extLst>
              <c:ext xmlns:c16="http://schemas.microsoft.com/office/drawing/2014/chart" uri="{C3380CC4-5D6E-409C-BE32-E72D297353CC}">
                <c16:uniqueId val="{00000001-B2F5-478C-9DD8-49B798C6F867}"/>
              </c:ext>
            </c:extLst>
          </c:dPt>
          <c:dPt>
            <c:idx val="1"/>
            <c:invertIfNegative val="0"/>
            <c:bubble3D val="0"/>
            <c:spPr>
              <a:solidFill>
                <a:srgbClr val="FF0000"/>
              </a:solidFill>
            </c:spPr>
            <c:extLst>
              <c:ext xmlns:c16="http://schemas.microsoft.com/office/drawing/2014/chart" uri="{C3380CC4-5D6E-409C-BE32-E72D297353CC}">
                <c16:uniqueId val="{00000003-B2F5-478C-9DD8-49B798C6F867}"/>
              </c:ext>
            </c:extLst>
          </c:dPt>
          <c:dPt>
            <c:idx val="2"/>
            <c:invertIfNegative val="0"/>
            <c:bubble3D val="0"/>
            <c:spPr>
              <a:solidFill>
                <a:schemeClr val="accent3"/>
              </a:solidFill>
            </c:spPr>
            <c:extLst>
              <c:ext xmlns:c16="http://schemas.microsoft.com/office/drawing/2014/chart" uri="{C3380CC4-5D6E-409C-BE32-E72D297353CC}">
                <c16:uniqueId val="{00000005-B2F5-478C-9DD8-49B798C6F867}"/>
              </c:ext>
            </c:extLst>
          </c:dPt>
          <c:dPt>
            <c:idx val="3"/>
            <c:invertIfNegative val="0"/>
            <c:bubble3D val="0"/>
            <c:spPr>
              <a:solidFill>
                <a:schemeClr val="accent1"/>
              </a:solidFill>
            </c:spPr>
            <c:extLst>
              <c:ext xmlns:c16="http://schemas.microsoft.com/office/drawing/2014/chart" uri="{C3380CC4-5D6E-409C-BE32-E72D297353CC}">
                <c16:uniqueId val="{00000007-B2F5-478C-9DD8-49B798C6F867}"/>
              </c:ext>
            </c:extLst>
          </c:dPt>
          <c:dPt>
            <c:idx val="4"/>
            <c:invertIfNegative val="0"/>
            <c:bubble3D val="0"/>
            <c:spPr>
              <a:solidFill>
                <a:schemeClr val="accent1">
                  <a:lumMod val="75000"/>
                </a:schemeClr>
              </a:solidFill>
            </c:spPr>
            <c:extLst>
              <c:ext xmlns:c16="http://schemas.microsoft.com/office/drawing/2014/chart" uri="{C3380CC4-5D6E-409C-BE32-E72D297353CC}">
                <c16:uniqueId val="{00000009-B2F5-478C-9DD8-49B798C6F867}"/>
              </c:ext>
            </c:extLst>
          </c:dPt>
          <c:dLbls>
            <c:dLbl>
              <c:idx val="0"/>
              <c:layout>
                <c:manualLayout>
                  <c:x val="0"/>
                  <c:y val="9.69696599495452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F5-478C-9DD8-49B798C6F867}"/>
                </c:ext>
              </c:extLst>
            </c:dLbl>
            <c:dLbl>
              <c:idx val="1"/>
              <c:layout>
                <c:manualLayout>
                  <c:x val="-3.5894511106311874E-17"/>
                  <c:y val="9.69696599495452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F5-478C-9DD8-49B798C6F867}"/>
                </c:ext>
              </c:extLst>
            </c:dLbl>
            <c:dLbl>
              <c:idx val="2"/>
              <c:layout>
                <c:manualLayout>
                  <c:x val="0"/>
                  <c:y val="6.46464399663634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F5-478C-9DD8-49B798C6F867}"/>
                </c:ext>
              </c:extLst>
            </c:dLbl>
            <c:dLbl>
              <c:idx val="3"/>
              <c:layout>
                <c:manualLayout>
                  <c:x val="0"/>
                  <c:y val="1.2929287993272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2F5-478C-9DD8-49B798C6F867}"/>
                </c:ext>
              </c:extLst>
            </c:dLbl>
            <c:dLbl>
              <c:idx val="4"/>
              <c:layout>
                <c:manualLayout>
                  <c:x val="0"/>
                  <c:y val="6.46464399663634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2F5-478C-9DD8-49B798C6F86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'Washington Example'!$A$2:$A$6</c:f>
              <c:strCache>
                <c:ptCount val="5"/>
                <c:pt idx="0">
                  <c:v>Airplane (coach)  + car to Bradley airport + car from Dulles</c:v>
                </c:pt>
                <c:pt idx="1">
                  <c:v>car (25 mpg)</c:v>
                </c:pt>
                <c:pt idx="2">
                  <c:v>car (50 mpg)</c:v>
                </c:pt>
                <c:pt idx="3">
                  <c:v>Amtrak (coach) + car to New Haven Train Station</c:v>
                </c:pt>
                <c:pt idx="4">
                  <c:v>bus + car to New Haven</c:v>
                </c:pt>
              </c:strCache>
            </c:strRef>
          </c:cat>
          <c:val>
            <c:numRef>
              <c:f>'Washington Example'!$D$2:$D$6</c:f>
              <c:numCache>
                <c:formatCode>0</c:formatCode>
                <c:ptCount val="5"/>
                <c:pt idx="0">
                  <c:v>1267.9739652799999</c:v>
                </c:pt>
                <c:pt idx="1">
                  <c:v>647.717356</c:v>
                </c:pt>
                <c:pt idx="2">
                  <c:v>323.858678</c:v>
                </c:pt>
                <c:pt idx="3">
                  <c:v>267.44686144000002</c:v>
                </c:pt>
                <c:pt idx="4">
                  <c:v>141.78352143999999</c:v>
                </c:pt>
              </c:numCache>
            </c:numRef>
          </c:val>
          <c:extLst>
            <c:ext xmlns:c16="http://schemas.microsoft.com/office/drawing/2014/chart" uri="{C3380CC4-5D6E-409C-BE32-E72D297353CC}">
              <c16:uniqueId val="{0000000A-B2F5-478C-9DD8-49B798C6F867}"/>
            </c:ext>
          </c:extLst>
        </c:ser>
        <c:dLbls>
          <c:showLegendKey val="0"/>
          <c:showVal val="0"/>
          <c:showCatName val="0"/>
          <c:showSerName val="0"/>
          <c:showPercent val="0"/>
          <c:showBubbleSize val="0"/>
        </c:dLbls>
        <c:gapWidth val="150"/>
        <c:axId val="70190208"/>
        <c:axId val="70192512"/>
      </c:barChart>
      <c:catAx>
        <c:axId val="70190208"/>
        <c:scaling>
          <c:orientation val="minMax"/>
        </c:scaling>
        <c:delete val="0"/>
        <c:axPos val="b"/>
        <c:numFmt formatCode="General" sourceLinked="0"/>
        <c:majorTickMark val="out"/>
        <c:minorTickMark val="none"/>
        <c:tickLblPos val="nextTo"/>
        <c:crossAx val="70192512"/>
        <c:crosses val="autoZero"/>
        <c:auto val="1"/>
        <c:lblAlgn val="ctr"/>
        <c:lblOffset val="100"/>
        <c:noMultiLvlLbl val="0"/>
      </c:catAx>
      <c:valAx>
        <c:axId val="70192512"/>
        <c:scaling>
          <c:orientation val="minMax"/>
        </c:scaling>
        <c:delete val="0"/>
        <c:axPos val="l"/>
        <c:majorGridlines/>
        <c:numFmt formatCode="0" sourceLinked="0"/>
        <c:majorTickMark val="out"/>
        <c:minorTickMark val="none"/>
        <c:tickLblPos val="nextTo"/>
        <c:crossAx val="7019020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'Your Calculations'!$G$6</c:f>
              <c:strCache>
                <c:ptCount val="1"/>
                <c:pt idx="0">
                  <c:v>lb CO2e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('Your Calculations'!$B$7,'Your Calculations'!$B$8,'Your Calculations'!$B$11,'Your Calculations'!$B$12,'Your Calculations'!$B$15,'Your Calculations'!$B$16)</c:f>
              <c:strCache>
                <c:ptCount val="6"/>
                <c:pt idx="0">
                  <c:v>Airplane (first class)</c:v>
                </c:pt>
                <c:pt idx="1">
                  <c:v>Airplane (coach)</c:v>
                </c:pt>
                <c:pt idx="2">
                  <c:v>Amtrak (coach)</c:v>
                </c:pt>
                <c:pt idx="3">
                  <c:v>Bus (coach)</c:v>
                </c:pt>
                <c:pt idx="4">
                  <c:v>Car (25 mpg)</c:v>
                </c:pt>
                <c:pt idx="5">
                  <c:v>Car (50 mpg)</c:v>
                </c:pt>
              </c:strCache>
            </c:strRef>
          </c:cat>
          <c:val>
            <c:numRef>
              <c:f>('Your Calculations'!$G$7,'Your Calculations'!$G$8,'Your Calculations'!$G$11,'Your Calculations'!$G$12,'Your Calculations'!$G$15,'Your Calculations'!$G$16)</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5AE-4374-86E5-CD0A245C2F63}"/>
            </c:ext>
          </c:extLst>
        </c:ser>
        <c:dLbls>
          <c:showLegendKey val="0"/>
          <c:showVal val="0"/>
          <c:showCatName val="0"/>
          <c:showSerName val="0"/>
          <c:showPercent val="0"/>
          <c:showBubbleSize val="0"/>
        </c:dLbls>
        <c:gapWidth val="150"/>
        <c:axId val="91213824"/>
        <c:axId val="91215360"/>
      </c:barChart>
      <c:catAx>
        <c:axId val="91213824"/>
        <c:scaling>
          <c:orientation val="minMax"/>
        </c:scaling>
        <c:delete val="0"/>
        <c:axPos val="b"/>
        <c:numFmt formatCode="General" sourceLinked="0"/>
        <c:majorTickMark val="out"/>
        <c:minorTickMark val="none"/>
        <c:tickLblPos val="nextTo"/>
        <c:crossAx val="91215360"/>
        <c:crosses val="autoZero"/>
        <c:auto val="1"/>
        <c:lblAlgn val="ctr"/>
        <c:lblOffset val="100"/>
        <c:noMultiLvlLbl val="0"/>
      </c:catAx>
      <c:valAx>
        <c:axId val="91215360"/>
        <c:scaling>
          <c:orientation val="minMax"/>
        </c:scaling>
        <c:delete val="0"/>
        <c:axPos val="l"/>
        <c:majorGridlines/>
        <c:numFmt formatCode="0.0" sourceLinked="1"/>
        <c:majorTickMark val="out"/>
        <c:minorTickMark val="none"/>
        <c:tickLblPos val="nextTo"/>
        <c:crossAx val="9121382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6</xdr:col>
      <xdr:colOff>0</xdr:colOff>
      <xdr:row>25</xdr:row>
      <xdr:rowOff>95250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14287</xdr:rowOff>
    </xdr:from>
    <xdr:to>
      <xdr:col>5</xdr:col>
      <xdr:colOff>438150</xdr:colOff>
      <xdr:row>31</xdr:row>
      <xdr:rowOff>90487</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295275</xdr:colOff>
      <xdr:row>2</xdr:row>
      <xdr:rowOff>19050</xdr:rowOff>
    </xdr:from>
    <xdr:to>
      <xdr:col>1</xdr:col>
      <xdr:colOff>295275</xdr:colOff>
      <xdr:row>5</xdr:row>
      <xdr:rowOff>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a:off x="904875" y="400050"/>
          <a:ext cx="0" cy="552450"/>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2</xdr:row>
      <xdr:rowOff>19050</xdr:rowOff>
    </xdr:from>
    <xdr:to>
      <xdr:col>3</xdr:col>
      <xdr:colOff>304800</xdr:colOff>
      <xdr:row>5</xdr:row>
      <xdr:rowOff>0</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a:off x="2133600" y="400050"/>
          <a:ext cx="0" cy="552450"/>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6</xdr:row>
      <xdr:rowOff>19050</xdr:rowOff>
    </xdr:from>
    <xdr:to>
      <xdr:col>1</xdr:col>
      <xdr:colOff>295275</xdr:colOff>
      <xdr:row>9</xdr:row>
      <xdr:rowOff>0</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a:xfrm>
          <a:off x="904875" y="1162050"/>
          <a:ext cx="0" cy="552450"/>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10</xdr:row>
      <xdr:rowOff>19050</xdr:rowOff>
    </xdr:from>
    <xdr:to>
      <xdr:col>1</xdr:col>
      <xdr:colOff>295275</xdr:colOff>
      <xdr:row>13</xdr:row>
      <xdr:rowOff>0</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a:xfrm>
          <a:off x="904875" y="400050"/>
          <a:ext cx="0" cy="552450"/>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304800</xdr:colOff>
      <xdr:row>10</xdr:row>
      <xdr:rowOff>19050</xdr:rowOff>
    </xdr:from>
    <xdr:to>
      <xdr:col>3</xdr:col>
      <xdr:colOff>304800</xdr:colOff>
      <xdr:row>13</xdr:row>
      <xdr:rowOff>0</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a:off x="2133600" y="400050"/>
          <a:ext cx="0" cy="552450"/>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295275</xdr:colOff>
      <xdr:row>14</xdr:row>
      <xdr:rowOff>19050</xdr:rowOff>
    </xdr:from>
    <xdr:to>
      <xdr:col>1</xdr:col>
      <xdr:colOff>295275</xdr:colOff>
      <xdr:row>17</xdr:row>
      <xdr:rowOff>0</xdr:rowOff>
    </xdr:to>
    <xdr:cxnSp macro="">
      <xdr:nvCxnSpPr>
        <xdr:cNvPr id="10" name="Straight Arrow Connector 9">
          <a:extLst>
            <a:ext uri="{FF2B5EF4-FFF2-40B4-BE49-F238E27FC236}">
              <a16:creationId xmlns:a16="http://schemas.microsoft.com/office/drawing/2014/main" id="{00000000-0008-0000-0300-00000A000000}"/>
            </a:ext>
          </a:extLst>
        </xdr:cNvPr>
        <xdr:cNvCxnSpPr/>
      </xdr:nvCxnSpPr>
      <xdr:spPr>
        <a:xfrm>
          <a:off x="904875" y="1162050"/>
          <a:ext cx="0" cy="552450"/>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13</xdr:row>
      <xdr:rowOff>95250</xdr:rowOff>
    </xdr:from>
    <xdr:to>
      <xdr:col>4</xdr:col>
      <xdr:colOff>600075</xdr:colOff>
      <xdr:row>13</xdr:row>
      <xdr:rowOff>95251</xdr:rowOff>
    </xdr:to>
    <xdr:cxnSp macro="">
      <xdr:nvCxnSpPr>
        <xdr:cNvPr id="19" name="Straight Arrow Connector 18">
          <a:extLst>
            <a:ext uri="{FF2B5EF4-FFF2-40B4-BE49-F238E27FC236}">
              <a16:creationId xmlns:a16="http://schemas.microsoft.com/office/drawing/2014/main" id="{00000000-0008-0000-0300-000013000000}"/>
            </a:ext>
          </a:extLst>
        </xdr:cNvPr>
        <xdr:cNvCxnSpPr/>
      </xdr:nvCxnSpPr>
      <xdr:spPr>
        <a:xfrm flipV="1">
          <a:off x="2438400" y="4476750"/>
          <a:ext cx="600075" cy="1"/>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xdr:row>
      <xdr:rowOff>95250</xdr:rowOff>
    </xdr:from>
    <xdr:to>
      <xdr:col>4</xdr:col>
      <xdr:colOff>600075</xdr:colOff>
      <xdr:row>5</xdr:row>
      <xdr:rowOff>95251</xdr:rowOff>
    </xdr:to>
    <xdr:cxnSp macro="">
      <xdr:nvCxnSpPr>
        <xdr:cNvPr id="20" name="Straight Arrow Connector 19">
          <a:extLst>
            <a:ext uri="{FF2B5EF4-FFF2-40B4-BE49-F238E27FC236}">
              <a16:creationId xmlns:a16="http://schemas.microsoft.com/office/drawing/2014/main" id="{00000000-0008-0000-0300-000014000000}"/>
            </a:ext>
          </a:extLst>
        </xdr:cNvPr>
        <xdr:cNvCxnSpPr/>
      </xdr:nvCxnSpPr>
      <xdr:spPr>
        <a:xfrm flipV="1">
          <a:off x="2438400" y="4476750"/>
          <a:ext cx="600075" cy="1"/>
        </a:xfrm>
        <a:prstGeom prst="straightConnector1">
          <a:avLst/>
        </a:prstGeom>
        <a:ln w="28575">
          <a:solidFill>
            <a:schemeClr val="accent5"/>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4F842-151F-4659-94C5-12DAF915A10D}">
  <dimension ref="A1:A5"/>
  <sheetViews>
    <sheetView workbookViewId="0"/>
  </sheetViews>
  <sheetFormatPr defaultRowHeight="15" x14ac:dyDescent="0.25"/>
  <cols>
    <col min="1" max="1" width="78.85546875" style="61" customWidth="1"/>
  </cols>
  <sheetData>
    <row r="1" spans="1:1" ht="30" x14ac:dyDescent="0.25">
      <c r="A1" s="59" t="s">
        <v>74</v>
      </c>
    </row>
    <row r="2" spans="1:1" ht="60" x14ac:dyDescent="0.25">
      <c r="A2" s="60" t="s">
        <v>70</v>
      </c>
    </row>
    <row r="3" spans="1:1" ht="45" x14ac:dyDescent="0.25">
      <c r="A3" s="60" t="s">
        <v>71</v>
      </c>
    </row>
    <row r="4" spans="1:1" ht="30" x14ac:dyDescent="0.25">
      <c r="A4" s="60" t="s">
        <v>72</v>
      </c>
    </row>
    <row r="5" spans="1:1" ht="30" x14ac:dyDescent="0.25">
      <c r="A5" s="60" t="s">
        <v>73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
  <sheetViews>
    <sheetView topLeftCell="A9" workbookViewId="0">
      <selection activeCell="H23" sqref="H23"/>
    </sheetView>
  </sheetViews>
  <sheetFormatPr defaultRowHeight="15" x14ac:dyDescent="0.25"/>
  <cols>
    <col min="1" max="1" width="34.140625" customWidth="1"/>
    <col min="2" max="2" width="27.7109375" customWidth="1"/>
    <col min="3" max="3" width="15.85546875" customWidth="1"/>
    <col min="4" max="4" width="9.42578125" bestFit="1" customWidth="1"/>
    <col min="5" max="5" width="13.140625" customWidth="1"/>
    <col min="6" max="6" width="23.140625" customWidth="1"/>
    <col min="7" max="7" width="12.7109375" customWidth="1"/>
  </cols>
  <sheetData>
    <row r="1" spans="1:7" ht="45" x14ac:dyDescent="0.25">
      <c r="A1" s="6" t="s">
        <v>23</v>
      </c>
      <c r="B1" s="7" t="s">
        <v>11</v>
      </c>
      <c r="C1" s="47" t="s">
        <v>63</v>
      </c>
      <c r="D1" s="38" t="s">
        <v>3</v>
      </c>
      <c r="E1" s="16" t="s">
        <v>24</v>
      </c>
      <c r="F1" s="34" t="s">
        <v>32</v>
      </c>
      <c r="G1" s="45" t="s">
        <v>61</v>
      </c>
    </row>
    <row r="2" spans="1:7" ht="45" x14ac:dyDescent="0.25">
      <c r="A2" s="8" t="s">
        <v>22</v>
      </c>
      <c r="B2" s="8" t="s">
        <v>60</v>
      </c>
      <c r="C2" s="48" t="s">
        <v>64</v>
      </c>
      <c r="D2" s="62">
        <f>('Background Data'!D3*325*2)+('Background Data'!D4*(28+33)*2)</f>
        <v>1267.9739652799999</v>
      </c>
      <c r="E2" s="17">
        <f>D2*'Background Data'!C11</f>
        <v>64.793241390494245</v>
      </c>
      <c r="F2" s="35">
        <f>D2*'Background Data'!C12</f>
        <v>14.881835110197636</v>
      </c>
      <c r="G2" s="46" t="s">
        <v>66</v>
      </c>
    </row>
    <row r="3" spans="1:7" x14ac:dyDescent="0.25">
      <c r="A3" s="8" t="s">
        <v>7</v>
      </c>
      <c r="B3" s="10" t="s">
        <v>58</v>
      </c>
      <c r="C3" s="49">
        <f>1-(D3/D2)</f>
        <v>0.48917140750838051</v>
      </c>
      <c r="D3" s="62">
        <f>'Background Data'!D4*325*2</f>
        <v>647.717356</v>
      </c>
      <c r="E3" s="17">
        <f>D3*'Background Data'!C11</f>
        <v>33.098240302475915</v>
      </c>
      <c r="F3" s="35">
        <f>D3*'Background Data'!C12</f>
        <v>7.6020668830346247</v>
      </c>
      <c r="G3" s="46" t="s">
        <v>62</v>
      </c>
    </row>
    <row r="4" spans="1:7" x14ac:dyDescent="0.25">
      <c r="A4" s="8" t="s">
        <v>57</v>
      </c>
      <c r="B4" s="10" t="s">
        <v>58</v>
      </c>
      <c r="C4" s="49">
        <f>1-(D4/D2)</f>
        <v>0.74458570375419031</v>
      </c>
      <c r="D4" s="62">
        <f>'Background Data'!D5*325*2</f>
        <v>323.858678</v>
      </c>
      <c r="E4" s="17">
        <f>D4*'Background Data'!C11</f>
        <v>16.549120151237958</v>
      </c>
      <c r="F4" s="35">
        <f>D4*'Background Data'!C12</f>
        <v>3.8010334415173124</v>
      </c>
      <c r="G4" s="46" t="s">
        <v>62</v>
      </c>
    </row>
    <row r="5" spans="1:7" ht="30" customHeight="1" x14ac:dyDescent="0.25">
      <c r="A5" s="8" t="s">
        <v>13</v>
      </c>
      <c r="B5" s="8" t="s">
        <v>59</v>
      </c>
      <c r="C5" s="49">
        <f>1-(D5/D2)</f>
        <v>0.7890754315441002</v>
      </c>
      <c r="D5" s="62">
        <f>('Background Data'!D6*300*2)+('Background Data'!D4*28*2)</f>
        <v>267.44686144000002</v>
      </c>
      <c r="E5" s="17">
        <f>D5*'Background Data'!C11</f>
        <v>13.666486479148942</v>
      </c>
      <c r="F5" s="35">
        <f>D5*'Background Data'!C12</f>
        <v>3.1389446484502943</v>
      </c>
      <c r="G5" s="46" t="s">
        <v>62</v>
      </c>
    </row>
    <row r="6" spans="1:7" ht="30" customHeight="1" x14ac:dyDescent="0.25">
      <c r="A6" s="8" t="s">
        <v>14</v>
      </c>
      <c r="B6" s="8" t="s">
        <v>59</v>
      </c>
      <c r="C6" s="49">
        <f>1-(D6/D2)</f>
        <v>0.88818104683348864</v>
      </c>
      <c r="D6" s="62">
        <f>('Background Data'!D7*300*2)+('Background Data'!D4*28*2)</f>
        <v>141.78352143999999</v>
      </c>
      <c r="E6" s="17">
        <f>D6*'Background Data'!C11</f>
        <v>7.2451124245501397</v>
      </c>
      <c r="F6" s="35">
        <f>D6*'Background Data'!C12</f>
        <v>1.6640712232189336</v>
      </c>
      <c r="G6" s="46" t="s">
        <v>62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6"/>
  <sheetViews>
    <sheetView tabSelected="1" zoomScale="110" zoomScaleNormal="110" workbookViewId="0">
      <selection activeCell="D15" sqref="D15:D16"/>
    </sheetView>
  </sheetViews>
  <sheetFormatPr defaultRowHeight="15" x14ac:dyDescent="0.25"/>
  <cols>
    <col min="1" max="1" width="25.85546875" customWidth="1"/>
    <col min="2" max="2" width="18.28515625" customWidth="1"/>
    <col min="3" max="3" width="12" bestFit="1" customWidth="1"/>
    <col min="4" max="6" width="15.85546875" customWidth="1"/>
    <col min="9" max="9" width="13.28515625" customWidth="1"/>
    <col min="10" max="10" width="16.42578125" customWidth="1"/>
  </cols>
  <sheetData>
    <row r="1" spans="1:10" ht="23.25" x14ac:dyDescent="0.35">
      <c r="A1" s="14" t="s">
        <v>26</v>
      </c>
    </row>
    <row r="3" spans="1:10" ht="18.75" x14ac:dyDescent="0.3">
      <c r="A3" s="13" t="s">
        <v>18</v>
      </c>
    </row>
    <row r="4" spans="1:10" ht="18.75" x14ac:dyDescent="0.3">
      <c r="A4" s="13" t="s">
        <v>19</v>
      </c>
    </row>
    <row r="6" spans="1:10" s="12" customFormat="1" ht="60" x14ac:dyDescent="0.25">
      <c r="A6" s="27" t="s">
        <v>55</v>
      </c>
      <c r="B6" s="19" t="s">
        <v>67</v>
      </c>
      <c r="C6" s="22" t="s">
        <v>68</v>
      </c>
      <c r="D6" s="6" t="s">
        <v>20</v>
      </c>
      <c r="E6" s="6" t="s">
        <v>36</v>
      </c>
      <c r="F6" s="6" t="s">
        <v>21</v>
      </c>
      <c r="G6" s="38" t="s">
        <v>3</v>
      </c>
      <c r="H6" s="47" t="s">
        <v>65</v>
      </c>
      <c r="I6" s="16" t="s">
        <v>12</v>
      </c>
      <c r="J6" s="34" t="s">
        <v>16</v>
      </c>
    </row>
    <row r="7" spans="1:10" ht="30" x14ac:dyDescent="0.25">
      <c r="A7" s="18" t="s">
        <v>75</v>
      </c>
      <c r="B7" s="20" t="s">
        <v>76</v>
      </c>
      <c r="C7" s="23" t="s">
        <v>27</v>
      </c>
      <c r="D7" s="8"/>
      <c r="E7" s="8"/>
      <c r="F7" s="8"/>
      <c r="G7" s="39">
        <f>(D7*'Background Data'!D2)+(SUM(E7:F7)*'Background Data'!D4)</f>
        <v>0</v>
      </c>
      <c r="H7" s="50" t="s">
        <v>64</v>
      </c>
      <c r="I7" s="17">
        <f>G7*'Background Data'!C11</f>
        <v>0</v>
      </c>
      <c r="J7" s="35">
        <f>G7*'Background Data'!C12</f>
        <v>0</v>
      </c>
    </row>
    <row r="8" spans="1:10" x14ac:dyDescent="0.25">
      <c r="A8" s="18" t="s">
        <v>41</v>
      </c>
      <c r="B8" s="20" t="s">
        <v>42</v>
      </c>
      <c r="C8" s="23" t="s">
        <v>27</v>
      </c>
      <c r="D8" s="8"/>
      <c r="E8" s="8"/>
      <c r="F8" s="8"/>
      <c r="G8" s="39">
        <f>(D8*'Background Data'!D3)+(SUM(E8:F8)*'Background Data'!D4)</f>
        <v>0</v>
      </c>
      <c r="H8" s="50" t="s">
        <v>64</v>
      </c>
      <c r="I8" s="17">
        <f>G8*'Background Data'!C11</f>
        <v>0</v>
      </c>
      <c r="J8" s="35">
        <f>G8*'Background Data'!C12</f>
        <v>0</v>
      </c>
    </row>
    <row r="9" spans="1:10" x14ac:dyDescent="0.25">
      <c r="A9" s="12"/>
      <c r="G9" s="25"/>
      <c r="H9" s="51"/>
    </row>
    <row r="10" spans="1:10" ht="60" x14ac:dyDescent="0.25">
      <c r="A10" s="27" t="s">
        <v>54</v>
      </c>
      <c r="B10" s="19"/>
      <c r="C10" s="22"/>
      <c r="D10" s="6" t="s">
        <v>33</v>
      </c>
      <c r="E10" s="6" t="s">
        <v>35</v>
      </c>
      <c r="F10" s="6" t="s">
        <v>34</v>
      </c>
      <c r="G10" s="40" t="s">
        <v>3</v>
      </c>
      <c r="H10" s="47" t="s">
        <v>65</v>
      </c>
      <c r="I10" s="16" t="s">
        <v>12</v>
      </c>
      <c r="J10" s="34" t="s">
        <v>16</v>
      </c>
    </row>
    <row r="11" spans="1:10" x14ac:dyDescent="0.25">
      <c r="A11" s="26" t="s">
        <v>39</v>
      </c>
      <c r="B11" s="21" t="s">
        <v>9</v>
      </c>
      <c r="C11" s="24" t="s">
        <v>27</v>
      </c>
      <c r="D11" s="15"/>
      <c r="E11" s="15"/>
      <c r="F11" s="15"/>
      <c r="G11" s="39">
        <f>(D11*'Background Data'!D6)+(SUM(E11:F11)*'Background Data'!D4)</f>
        <v>0</v>
      </c>
      <c r="H11" s="50" t="e">
        <f>1-(G11/G8)</f>
        <v>#DIV/0!</v>
      </c>
      <c r="I11" s="17">
        <f>G11*'Background Data'!C11</f>
        <v>0</v>
      </c>
      <c r="J11" s="35">
        <f>G11*'Background Data'!C12</f>
        <v>0</v>
      </c>
    </row>
    <row r="12" spans="1:10" x14ac:dyDescent="0.25">
      <c r="A12" s="18" t="s">
        <v>40</v>
      </c>
      <c r="B12" s="20" t="s">
        <v>37</v>
      </c>
      <c r="C12" s="23" t="s">
        <v>27</v>
      </c>
      <c r="D12" s="8"/>
      <c r="E12" s="8"/>
      <c r="F12" s="8"/>
      <c r="G12" s="39">
        <f>(D12*'Background Data'!D7)+(SUM(E12:F12)*'Background Data'!D4)</f>
        <v>0</v>
      </c>
      <c r="H12" s="50" t="e">
        <f>1-(G12/G8)</f>
        <v>#DIV/0!</v>
      </c>
      <c r="I12" s="17">
        <f>G12*'Background Data'!C11</f>
        <v>0</v>
      </c>
      <c r="J12" s="35">
        <f>G12*'Background Data'!C12</f>
        <v>0</v>
      </c>
    </row>
    <row r="13" spans="1:10" x14ac:dyDescent="0.25">
      <c r="A13" s="12"/>
      <c r="G13" s="25"/>
      <c r="H13" s="51"/>
      <c r="J13" s="36"/>
    </row>
    <row r="14" spans="1:10" ht="60" x14ac:dyDescent="0.25">
      <c r="A14" s="27" t="s">
        <v>25</v>
      </c>
      <c r="B14" s="19"/>
      <c r="C14" s="29"/>
      <c r="D14" s="6" t="s">
        <v>38</v>
      </c>
      <c r="E14" s="31"/>
      <c r="F14" s="30"/>
      <c r="G14" s="40" t="s">
        <v>3</v>
      </c>
      <c r="H14" s="47" t="s">
        <v>65</v>
      </c>
      <c r="I14" s="16" t="s">
        <v>12</v>
      </c>
      <c r="J14" s="34" t="s">
        <v>16</v>
      </c>
    </row>
    <row r="15" spans="1:10" x14ac:dyDescent="0.25">
      <c r="A15" s="18" t="s">
        <v>27</v>
      </c>
      <c r="B15" s="20" t="s">
        <v>27</v>
      </c>
      <c r="C15" s="42"/>
      <c r="D15" s="8"/>
      <c r="E15" s="43"/>
      <c r="F15" s="44"/>
      <c r="G15" s="39">
        <f>D15*'Background Data'!D4</f>
        <v>0</v>
      </c>
      <c r="H15" s="50" t="e">
        <f>1-(G15/G8)</f>
        <v>#DIV/0!</v>
      </c>
      <c r="I15" s="17">
        <f>G15*'Background Data'!C11</f>
        <v>0</v>
      </c>
      <c r="J15" s="35">
        <f>G15*'Background Data'!C12</f>
        <v>0</v>
      </c>
    </row>
    <row r="16" spans="1:10" x14ac:dyDescent="0.25">
      <c r="A16" s="18" t="s">
        <v>56</v>
      </c>
      <c r="B16" s="20" t="s">
        <v>56</v>
      </c>
      <c r="C16" s="28"/>
      <c r="D16" s="8"/>
      <c r="E16" s="33"/>
      <c r="F16" s="32"/>
      <c r="G16" s="39">
        <f>D16*'Background Data'!D5</f>
        <v>0</v>
      </c>
      <c r="H16" s="50" t="e">
        <f>1-(G16/G8)</f>
        <v>#DIV/0!</v>
      </c>
      <c r="I16" s="17">
        <f>G16*'Background Data'!C11</f>
        <v>0</v>
      </c>
      <c r="J16" s="35">
        <f>G16*'Background Data'!C12</f>
        <v>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
  <sheetViews>
    <sheetView workbookViewId="0">
      <selection activeCell="D4" sqref="D4"/>
    </sheetView>
  </sheetViews>
  <sheetFormatPr defaultColWidth="9.140625" defaultRowHeight="15" x14ac:dyDescent="0.25"/>
  <cols>
    <col min="1" max="1" width="28.140625" style="2" customWidth="1"/>
    <col min="2" max="2" width="18.140625" style="3" bestFit="1" customWidth="1"/>
    <col min="3" max="3" width="17.85546875" style="3" customWidth="1"/>
    <col min="4" max="4" width="11.5703125" style="3" bestFit="1" customWidth="1"/>
    <col min="5" max="16384" width="9.140625" style="3"/>
  </cols>
  <sheetData>
    <row r="1" spans="1:5" s="1" customFormat="1" ht="45" x14ac:dyDescent="0.25">
      <c r="A1" s="6" t="s">
        <v>0</v>
      </c>
      <c r="B1" s="7" t="s">
        <v>1</v>
      </c>
      <c r="C1" s="6" t="s">
        <v>2</v>
      </c>
      <c r="D1" s="38" t="s">
        <v>3</v>
      </c>
    </row>
    <row r="2" spans="1:5" ht="30" x14ac:dyDescent="0.25">
      <c r="A2" s="8" t="s">
        <v>4</v>
      </c>
      <c r="B2" s="10" t="s">
        <v>5</v>
      </c>
      <c r="C2" s="9">
        <v>1.5</v>
      </c>
      <c r="D2" s="41">
        <f t="shared" ref="D2:D7" si="0">C2*2.20462</f>
        <v>3.3069299999999995</v>
      </c>
    </row>
    <row r="3" spans="1:5" ht="30" x14ac:dyDescent="0.25">
      <c r="A3" s="8" t="s">
        <v>6</v>
      </c>
      <c r="B3" s="10" t="s">
        <v>5</v>
      </c>
      <c r="C3" s="9">
        <v>0.8</v>
      </c>
      <c r="D3" s="41">
        <f t="shared" si="0"/>
        <v>1.7636959999999999</v>
      </c>
    </row>
    <row r="4" spans="1:5" x14ac:dyDescent="0.25">
      <c r="A4" s="8" t="s">
        <v>7</v>
      </c>
      <c r="B4" s="10" t="s">
        <v>8</v>
      </c>
      <c r="C4" s="9">
        <v>0.45200000000000001</v>
      </c>
      <c r="D4" s="41">
        <f t="shared" si="0"/>
        <v>0.99648823999999991</v>
      </c>
    </row>
    <row r="5" spans="1:5" x14ac:dyDescent="0.25">
      <c r="A5" s="8" t="s">
        <v>57</v>
      </c>
      <c r="B5" s="10" t="s">
        <v>8</v>
      </c>
      <c r="C5" s="9">
        <v>0.22600000000000001</v>
      </c>
      <c r="D5" s="41">
        <f t="shared" si="0"/>
        <v>0.49824411999999996</v>
      </c>
    </row>
    <row r="6" spans="1:5" x14ac:dyDescent="0.25">
      <c r="A6" s="8" t="s">
        <v>9</v>
      </c>
      <c r="B6" s="10" t="s">
        <v>5</v>
      </c>
      <c r="C6" s="9">
        <f>0.16</f>
        <v>0.16</v>
      </c>
      <c r="D6" s="41">
        <f t="shared" si="0"/>
        <v>0.35273919999999997</v>
      </c>
    </row>
    <row r="7" spans="1:5" x14ac:dyDescent="0.25">
      <c r="A7" s="8" t="s">
        <v>10</v>
      </c>
      <c r="B7" s="10" t="s">
        <v>5</v>
      </c>
      <c r="C7" s="9">
        <v>6.5000000000000002E-2</v>
      </c>
      <c r="D7" s="41">
        <f t="shared" si="0"/>
        <v>0.14330029999999999</v>
      </c>
    </row>
    <row r="8" spans="1:5" s="4" customFormat="1" x14ac:dyDescent="0.25">
      <c r="A8" s="4" t="s">
        <v>17</v>
      </c>
      <c r="D8" s="11"/>
    </row>
    <row r="9" spans="1:5" s="1" customFormat="1" x14ac:dyDescent="0.25"/>
    <row r="10" spans="1:5" s="1" customFormat="1" x14ac:dyDescent="0.25">
      <c r="A10" s="6" t="s">
        <v>28</v>
      </c>
      <c r="B10" s="7" t="s">
        <v>1</v>
      </c>
      <c r="C10" s="7" t="s">
        <v>30</v>
      </c>
    </row>
    <row r="11" spans="1:5" x14ac:dyDescent="0.25">
      <c r="A11" s="8" t="s">
        <v>31</v>
      </c>
      <c r="B11" s="10" t="s">
        <v>29</v>
      </c>
      <c r="C11" s="10">
        <v>5.1099819999999997E-2</v>
      </c>
    </row>
    <row r="12" spans="1:5" ht="30" x14ac:dyDescent="0.25">
      <c r="A12" s="8" t="s">
        <v>32</v>
      </c>
      <c r="B12" s="10" t="s">
        <v>29</v>
      </c>
      <c r="C12" s="10">
        <v>1.1736704000000001E-2</v>
      </c>
    </row>
    <row r="13" spans="1:5" s="5" customFormat="1" x14ac:dyDescent="0.25">
      <c r="A13" s="4" t="s">
        <v>15</v>
      </c>
      <c r="B13" s="4"/>
      <c r="C13" s="4"/>
      <c r="D13" s="4"/>
      <c r="E13" s="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8"/>
  <sheetViews>
    <sheetView topLeftCell="A2" workbookViewId="0">
      <selection activeCell="F18" sqref="F18"/>
    </sheetView>
  </sheetViews>
  <sheetFormatPr defaultRowHeight="15" x14ac:dyDescent="0.25"/>
  <cols>
    <col min="6" max="6" width="49" customWidth="1"/>
    <col min="7" max="7" width="59.85546875" customWidth="1"/>
  </cols>
  <sheetData>
    <row r="2" spans="2:7" ht="30" customHeight="1" x14ac:dyDescent="0.25">
      <c r="B2" s="63" t="s">
        <v>43</v>
      </c>
      <c r="C2" s="64"/>
      <c r="D2" s="65"/>
    </row>
    <row r="3" spans="2:7" x14ac:dyDescent="0.25">
      <c r="F3" s="12" t="s">
        <v>47</v>
      </c>
    </row>
    <row r="6" spans="2:7" ht="15" customHeight="1" x14ac:dyDescent="0.25">
      <c r="B6" s="37" t="s">
        <v>44</v>
      </c>
      <c r="D6" s="37" t="s">
        <v>45</v>
      </c>
      <c r="F6" s="54" t="s">
        <v>46</v>
      </c>
    </row>
    <row r="7" spans="2:7" x14ac:dyDescent="0.25">
      <c r="F7" s="55" t="s">
        <v>48</v>
      </c>
    </row>
    <row r="8" spans="2:7" x14ac:dyDescent="0.25">
      <c r="F8" s="55" t="s">
        <v>49</v>
      </c>
    </row>
    <row r="9" spans="2:7" x14ac:dyDescent="0.25">
      <c r="F9" s="56" t="s">
        <v>50</v>
      </c>
    </row>
    <row r="10" spans="2:7" ht="30" customHeight="1" x14ac:dyDescent="0.25">
      <c r="B10" s="63" t="s">
        <v>53</v>
      </c>
      <c r="C10" s="64"/>
      <c r="D10" s="65"/>
    </row>
    <row r="14" spans="2:7" x14ac:dyDescent="0.25">
      <c r="B14" s="37" t="s">
        <v>44</v>
      </c>
      <c r="D14" s="37" t="s">
        <v>45</v>
      </c>
      <c r="F14" s="57" t="s">
        <v>52</v>
      </c>
      <c r="G14" s="52"/>
    </row>
    <row r="15" spans="2:7" x14ac:dyDescent="0.25">
      <c r="F15" s="58" t="s">
        <v>51</v>
      </c>
      <c r="G15" s="53"/>
    </row>
    <row r="18" spans="2:4" ht="144.94999999999999" customHeight="1" x14ac:dyDescent="0.25">
      <c r="B18" s="63" t="s">
        <v>69</v>
      </c>
      <c r="C18" s="64"/>
      <c r="D18" s="65"/>
    </row>
  </sheetData>
  <mergeCells count="3">
    <mergeCell ref="B2:D2"/>
    <mergeCell ref="B10:D10"/>
    <mergeCell ref="B18:D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Directions</vt:lpstr>
      <vt:lpstr>Washington Example</vt:lpstr>
      <vt:lpstr>Your Calculations</vt:lpstr>
      <vt:lpstr>Background Data</vt:lpstr>
      <vt:lpstr>Travel Decision Tree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Kleindienst</dc:creator>
  <cp:lastModifiedBy>Jennifer Kleindienst</cp:lastModifiedBy>
  <dcterms:created xsi:type="dcterms:W3CDTF">2016-12-07T20:20:53Z</dcterms:created>
  <dcterms:modified xsi:type="dcterms:W3CDTF">2022-09-20T16:12:17Z</dcterms:modified>
</cp:coreProperties>
</file>